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erver-ii\DATA\accounts\ΛΟΓΙΣΤΗΡΙΟ\EEA GRANTS 2\ΠΡΟΫΠΟΛΟΓΙΣΜΟΣ ΕΡΓΩΝ\"/>
    </mc:Choice>
  </mc:AlternateContent>
  <bookViews>
    <workbookView xWindow="0" yWindow="0" windowWidth="16890" windowHeight="8160" tabRatio="909" activeTab="1"/>
  </bookViews>
  <sheets>
    <sheet name="Οδηγίες Συμπλήρωσης" sheetId="15" r:id="rId1"/>
    <sheet name="Προϋπολογισμός" sheetId="1" r:id="rId2"/>
    <sheet name="Προσωπικό-Ταξίδια" sheetId="2" r:id="rId3"/>
    <sheet name="Αποσβέσεις-Εξοπλισμος-Αναλώσιμα" sheetId="14" r:id="rId4"/>
    <sheet name="Υπεργολ.-Λοιπές Αμ.-Ανακατασκ." sheetId="8" r:id="rId5"/>
    <sheet name="Εθελοντές" sheetId="13" r:id="rId6"/>
    <sheet name="Όρια" sheetId="11" r:id="rId7"/>
    <sheet name="DATA" sheetId="5" state="hidden" r:id="rId8"/>
  </sheets>
  <definedNames>
    <definedName name="_xlnm.Print_Area" localSheetId="3">'Αποσβέσεις-Εξοπλισμος-Αναλώσιμα'!$A$1:$J$42</definedName>
    <definedName name="_xlnm.Print_Area" localSheetId="0">'Οδηγίες Συμπλήρωσης'!$A$1:$K$66</definedName>
    <definedName name="_xlnm.Print_Area" localSheetId="2">'Προσωπικό-Ταξίδια'!$A$1:$N$52</definedName>
    <definedName name="_xlnm.Print_Area" localSheetId="1">Προϋπολογισμός!$A$1:$D$41</definedName>
    <definedName name="_xlnm.Print_Area" localSheetId="4">'Υπεργολ.-Λοιπές Αμ.-Ανακατασκ.'!$A$1:$D$30</definedName>
    <definedName name="Φορέαςεταίροι">DATA!$A$45:$A$51</definedName>
  </definedNames>
  <calcPr calcId="152511"/>
</workbook>
</file>

<file path=xl/calcChain.xml><?xml version="1.0" encoding="utf-8"?>
<calcChain xmlns="http://schemas.openxmlformats.org/spreadsheetml/2006/main">
  <c r="D11" i="1" l="1"/>
  <c r="F4" i="13"/>
  <c r="D29" i="8" l="1"/>
  <c r="B24" i="1" s="1"/>
  <c r="D20" i="8"/>
  <c r="B21" i="1" s="1"/>
  <c r="J24" i="2"/>
  <c r="M24" i="2"/>
  <c r="N24" i="2"/>
  <c r="J25" i="2"/>
  <c r="M25" i="2"/>
  <c r="N25" i="2"/>
  <c r="J26" i="2"/>
  <c r="M26" i="2"/>
  <c r="N26" i="2"/>
  <c r="J27" i="2"/>
  <c r="M27" i="2"/>
  <c r="N27" i="2"/>
  <c r="J28" i="2"/>
  <c r="M28" i="2"/>
  <c r="N28" i="2"/>
  <c r="J29" i="2"/>
  <c r="M29" i="2"/>
  <c r="N29" i="2"/>
  <c r="I7" i="2"/>
  <c r="M7" i="2"/>
  <c r="N7" i="2"/>
  <c r="I8" i="2"/>
  <c r="M8" i="2"/>
  <c r="N8" i="2"/>
  <c r="I9" i="2"/>
  <c r="M9" i="2"/>
  <c r="N9" i="2"/>
  <c r="I10" i="2"/>
  <c r="M10" i="2"/>
  <c r="N10" i="2"/>
  <c r="I11" i="2"/>
  <c r="M11" i="2"/>
  <c r="N11" i="2"/>
  <c r="I12" i="2"/>
  <c r="M12" i="2"/>
  <c r="N12" i="2"/>
  <c r="I13" i="2"/>
  <c r="M13" i="2"/>
  <c r="N13" i="2"/>
  <c r="N23" i="2"/>
  <c r="N30" i="2"/>
  <c r="N21" i="2"/>
  <c r="M30" i="2"/>
  <c r="J30" i="2"/>
  <c r="M23" i="2"/>
  <c r="J23" i="2"/>
  <c r="M22" i="2"/>
  <c r="J22" i="2"/>
  <c r="N22" i="2" s="1"/>
  <c r="M21" i="2"/>
  <c r="J21" i="2"/>
  <c r="F38" i="14"/>
  <c r="F37" i="14"/>
  <c r="F36" i="14"/>
  <c r="F35" i="14"/>
  <c r="F34" i="14"/>
  <c r="F33" i="14"/>
  <c r="F32" i="14"/>
  <c r="F31" i="14"/>
  <c r="F30" i="14"/>
  <c r="F29" i="14"/>
  <c r="F20" i="14"/>
  <c r="F21" i="14"/>
  <c r="F22" i="14"/>
  <c r="F23" i="14"/>
  <c r="F19" i="14"/>
  <c r="J6" i="14"/>
  <c r="J7" i="14"/>
  <c r="J8" i="14"/>
  <c r="J9" i="14"/>
  <c r="J5" i="14"/>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N14" i="2"/>
  <c r="N5" i="2"/>
  <c r="D24" i="14"/>
  <c r="F39" i="14" l="1"/>
  <c r="B19" i="1" s="1"/>
  <c r="J31" i="2"/>
  <c r="N32" i="2"/>
  <c r="B16" i="1" s="1"/>
  <c r="M31" i="2"/>
  <c r="F25" i="14"/>
  <c r="B18" i="1" s="1"/>
  <c r="C32" i="1"/>
  <c r="D32" i="1"/>
  <c r="B8" i="1"/>
  <c r="C7" i="1" l="1"/>
  <c r="F55" i="13" l="1"/>
  <c r="B37" i="1" s="1"/>
  <c r="B30" i="1" l="1"/>
  <c r="D30" i="1" s="1"/>
  <c r="M14" i="2" l="1"/>
  <c r="M6" i="2"/>
  <c r="M5" i="2"/>
  <c r="I14" i="2"/>
  <c r="I6" i="2"/>
  <c r="N6" i="2" s="1"/>
  <c r="I5" i="2"/>
  <c r="C9" i="1" l="1"/>
  <c r="D10" i="14" l="1"/>
  <c r="J11" i="14" l="1"/>
  <c r="B17" i="1" s="1"/>
  <c r="D17" i="1" l="1"/>
  <c r="B17" i="5"/>
  <c r="E54" i="13" l="1"/>
  <c r="E15" i="2"/>
  <c r="J15" i="2"/>
  <c r="A39" i="1" l="1"/>
  <c r="C39" i="1" s="1"/>
  <c r="D18" i="1" l="1"/>
  <c r="N16" i="2"/>
  <c r="B15" i="1" s="1"/>
  <c r="D15" i="1" l="1"/>
  <c r="B26" i="1"/>
  <c r="D26" i="1" l="1"/>
  <c r="D24" i="1"/>
  <c r="D8" i="8"/>
  <c r="B20" i="1" s="1"/>
  <c r="M16" i="2"/>
  <c r="D20" i="1" l="1"/>
  <c r="D21" i="1"/>
  <c r="I16" i="2"/>
  <c r="D16" i="1" l="1"/>
  <c r="B22" i="1" l="1"/>
  <c r="F2" i="13" s="1"/>
  <c r="D19" i="1"/>
  <c r="D22" i="1" s="1"/>
  <c r="C33" i="1" l="1"/>
  <c r="D33" i="1" s="1"/>
  <c r="B35" i="1"/>
  <c r="B28" i="1"/>
  <c r="D37" i="1"/>
  <c r="A23" i="1"/>
  <c r="D23" i="1"/>
  <c r="D28" i="1" l="1"/>
  <c r="C28" i="1"/>
  <c r="D35" i="1"/>
  <c r="D36" i="1" s="1"/>
  <c r="B38" i="1" s="1"/>
  <c r="C30" i="1"/>
  <c r="F56" i="13"/>
  <c r="C21" i="1"/>
  <c r="C17" i="1"/>
  <c r="C20" i="1"/>
  <c r="C16" i="1"/>
  <c r="C26" i="1"/>
  <c r="C19" i="1"/>
  <c r="C15" i="1"/>
  <c r="C18" i="1"/>
  <c r="C24" i="1"/>
</calcChain>
</file>

<file path=xl/sharedStrings.xml><?xml version="1.0" encoding="utf-8"?>
<sst xmlns="http://schemas.openxmlformats.org/spreadsheetml/2006/main" count="334" uniqueCount="287">
  <si>
    <t>In cases where the estimated cost calculated flat, fill in the total cost to the cost per unit column and 1 to the quantity column</t>
  </si>
  <si>
    <t>Συνολικό
κόστος
προσωπικού
Overall total
staff costs</t>
  </si>
  <si>
    <t>Προσωπικό ανά κατηγορία / Staff by category</t>
  </si>
  <si>
    <t>Συνολικό κόστος προσωπικού ανά κατηγορία
Total staff cost
by category</t>
  </si>
  <si>
    <t>Συνολικά κόστη προσωπικού
Total staff costs</t>
  </si>
  <si>
    <t>ΚΟΣΤΟΣ ΠΡΟΣΩΠΙΚΟΥ / STAFF COSTS</t>
  </si>
  <si>
    <t>Αριθμός ημερών 
Number of days</t>
  </si>
  <si>
    <t>a</t>
  </si>
  <si>
    <t>b</t>
  </si>
  <si>
    <t>Αριθμός ατόμων
Number of persons</t>
  </si>
  <si>
    <t>c</t>
  </si>
  <si>
    <t>d</t>
  </si>
  <si>
    <t>Κόστος ανά εισιτήριο
Cost per ticket</t>
  </si>
  <si>
    <t>Συνολικό κόστος εισιτηρίων
Total cost of tickets</t>
  </si>
  <si>
    <t>Συνολικά κόστη
Total costs</t>
  </si>
  <si>
    <t>Σύνολα / Totals</t>
  </si>
  <si>
    <t>ΚΟΣΤΟΣ ΕΞΟΠΛΙΣΜΟΥ / EQUIPMENT COSTS</t>
  </si>
  <si>
    <t>Αριθμός τεμαχίων 
Number of items</t>
  </si>
  <si>
    <t>Κόστος ανά τεμάχιο
Cost per item</t>
  </si>
  <si>
    <t>Ποσοστό χρήσης
Usage rate</t>
  </si>
  <si>
    <t>Συνολικοί μήνες χρήσης
Total months of usage</t>
  </si>
  <si>
    <t>e</t>
  </si>
  <si>
    <t>Συνολικό κόστος εξοπλισμού / Total equipment costs</t>
  </si>
  <si>
    <t>Συνολικό Κόστος / Total cost</t>
  </si>
  <si>
    <t>Σε περιπτώσεις όπου το κόστος υπολογίζεται κατ' αποκοπή, συμπληρώστε το συνολικό κόστος στην στήλη κόστους μονάδας και στη στήλη ποσότητα συμπληρώστε 1</t>
  </si>
  <si>
    <t xml:space="preserve">Προϋπολογιστικό κόστος Ανακατασκευής - ανακαίνισης ακινήτου
Budgeted cost of reconstruction or renovation of property </t>
  </si>
  <si>
    <t>Σύνολο Άμεσων Επιλέξιμων Δαπανών / Total direct eligible costs</t>
  </si>
  <si>
    <t>ΣΥΝΟΛΟ ΠΡΟΫΠΟΛΟΓΙΣΜΟΥ / TOTAL BUDGET</t>
  </si>
  <si>
    <t>Συνολικό κόστος ανακατασκευής-ανακαίνισης / Total reconstruction-renovation costs</t>
  </si>
  <si>
    <t>Διάστημα εργασίας στο έργο (μήνες)
Working period on the project (months)</t>
  </si>
  <si>
    <t>Φ.Π.Α.
V.A.T.</t>
  </si>
  <si>
    <t>Συνολικοί εργάσιμοι μήνες
Total working months</t>
  </si>
  <si>
    <t>Μικτές μηνιαίες αποδοχές
Gross monthly salary</t>
  </si>
  <si>
    <t>Εργοδοτικές εισφορές
Employer contributions</t>
  </si>
  <si>
    <t>Τίτλος ή καθήκοντα
στο έργο
Title or responsibilities 
on the project</t>
  </si>
  <si>
    <t>Ημερήσιο κόστος διατροφής
(μέγιστο €40.00)
Daily subsistence costs
(maximum €40.00)</t>
  </si>
  <si>
    <t>f</t>
  </si>
  <si>
    <t>g</t>
  </si>
  <si>
    <t>Σύνολο
Total</t>
  </si>
  <si>
    <t>ΚΟΣΤΟΣ ΤΑΞΙΔΙΩΝ / TRAVEL COSTS</t>
  </si>
  <si>
    <t>(α) Εντός της Ελλάδος ισχύουν τα ακόλουθα ανώτατα όρια κάλυψης δαπανών ταξιδίων και διαμονής προσωπικού εκτός έδρας:</t>
  </si>
  <si>
    <t>Κόστος αεροπορικών εισιτηρίων οικονομικής θέσης ή εισιτηρίων ανάλογης θέσης άλλου μεταφορικού μέσου με μια αποσκευή, και το κόστος μετάβασης από και προς το αεροδρόμιο ή τον σταθμό.</t>
  </si>
  <si>
    <t>1.</t>
  </si>
  <si>
    <t>2.</t>
  </si>
  <si>
    <t>3.</t>
  </si>
  <si>
    <t>4.</t>
  </si>
  <si>
    <t>5.</t>
  </si>
  <si>
    <t>6.</t>
  </si>
  <si>
    <t>(β) Εκτός της Ελλάδος ισχύουν τα ακόλουθα ανώτατα όρια κάλυψης δαπανών ταξιδίων και διαμονής προσωπικού εκτός έδρας:</t>
  </si>
  <si>
    <t>Cost of airline tickets in economy class or tickets with other transport with one suitcase, and the transition costs to and from the airport.</t>
  </si>
  <si>
    <t>0,25 € / km</t>
  </si>
  <si>
    <t>Χωρίς όριο / no limit</t>
  </si>
  <si>
    <t>Ημερίσιο κόστος 
τοπικών μετακινήσεων
εκτός έδρας
(εντός Ελλάδος)
Daily cost of local transportation outside
the county
(inside Greece)</t>
  </si>
  <si>
    <t>Κόστος μετάβασης από και πρός αεροδρόμιο / λιμάνι
Transportation costs to and from airport/port</t>
  </si>
  <si>
    <t>Κόστος διαμονής σε ξενοδοχείο ημερησίως / Daily cost of hotel accommodation.</t>
  </si>
  <si>
    <t>Κόστος διατροφής ημερησίως / Cost of food daily.</t>
  </si>
  <si>
    <t>Κόστος χρήσης Ι.Χ.Ε. αυτοκινήτου, ήτοι χιλιομετρική αποζημίωση ανά χιλιόμετρο / Cost of use personal car, kilometric allowance per km.</t>
  </si>
  <si>
    <t>Κόστος τοπικής μετακίνησης ημερησίως / Cost of daily local transportation.</t>
  </si>
  <si>
    <t>Κόστος διοδίων / Tolls.</t>
  </si>
  <si>
    <t>Όλα τα παραπάνω αποδεικνύονται με τα αντίστοιχα παραστατικά / all the above are proving with the corresponding receipts.</t>
  </si>
  <si>
    <t>€</t>
  </si>
  <si>
    <t>Ανώτατα όρια ημερήσιας αποζημίωσης εξόδων ταξιδίων
Maximum daily travel allowance</t>
  </si>
  <si>
    <t>(πηγή/source: European Commission)</t>
  </si>
  <si>
    <t>Countries of the European Union</t>
  </si>
  <si>
    <t>Αυστρία / Austria</t>
  </si>
  <si>
    <t>Βέλγιο / Belgium</t>
  </si>
  <si>
    <t>Δημοκρατία της Τσεχίας / Czech Republic</t>
  </si>
  <si>
    <t>Κύπρος / Cyprus</t>
  </si>
  <si>
    <t>Δανία / Denmark</t>
  </si>
  <si>
    <t>Εσθονία / Estonia</t>
  </si>
  <si>
    <t>Φινλανδία / Finland</t>
  </si>
  <si>
    <t>Γαλλία / France</t>
  </si>
  <si>
    <t>Γερμανία / Germany</t>
  </si>
  <si>
    <t>Οθγγαρία / Hungary</t>
  </si>
  <si>
    <t>Ιρλανδία / Ireland</t>
  </si>
  <si>
    <t>Ιταλία / Italy</t>
  </si>
  <si>
    <t>Λετονία / Latvia</t>
  </si>
  <si>
    <t>Λιθουανία / Lithuania</t>
  </si>
  <si>
    <t>Λοθξεμβούργο / Luxembourg</t>
  </si>
  <si>
    <t>Μάλτα / Malta</t>
  </si>
  <si>
    <t>Ολλανδία / Netherlands</t>
  </si>
  <si>
    <t>Πολωνία / Poland</t>
  </si>
  <si>
    <t>Πορτογαλία / Portugal</t>
  </si>
  <si>
    <t>Ρουμανία / Romania</t>
  </si>
  <si>
    <t>Δημοκρατία της Σλοβακίας / Slovak Republic</t>
  </si>
  <si>
    <t>Σλοβενία . Slovenia</t>
  </si>
  <si>
    <t>Ισπανία / Spain</t>
  </si>
  <si>
    <t>Σουηδία / Sweden</t>
  </si>
  <si>
    <t>Ηνωμένο Βασίλειο / United Kingdom</t>
  </si>
  <si>
    <t>EEA/EFTA Χώρες / Countries</t>
  </si>
  <si>
    <t>Ισλανδία / Iceland</t>
  </si>
  <si>
    <t>Νορβηγία / Norway</t>
  </si>
  <si>
    <t>Συνολικοί μήνες διάρκειας του έργου
Total months of the project</t>
  </si>
  <si>
    <r>
      <t xml:space="preserve">a x b x c x f x ( d </t>
    </r>
    <r>
      <rPr>
        <b/>
        <sz val="11"/>
        <color theme="1"/>
        <rFont val="Andalus"/>
        <family val="1"/>
      </rPr>
      <t>÷</t>
    </r>
    <r>
      <rPr>
        <b/>
        <sz val="11"/>
        <color theme="1"/>
        <rFont val="Calibri"/>
        <family val="2"/>
        <charset val="161"/>
      </rPr>
      <t xml:space="preserve"> e )</t>
    </r>
  </si>
  <si>
    <r>
      <t xml:space="preserve">Total daily cost (a) hotel accommodation, (b) food, © usage of personal car, (d) local transportation and (e) tolls. According to the table to the last sheet </t>
    </r>
    <r>
      <rPr>
        <b/>
        <sz val="10"/>
        <color theme="1"/>
        <rFont val="Calibri"/>
        <family val="2"/>
        <scheme val="minor"/>
      </rPr>
      <t>Limits</t>
    </r>
    <r>
      <rPr>
        <sz val="10"/>
        <color theme="1"/>
        <rFont val="Calibri"/>
        <family val="2"/>
        <scheme val="minor"/>
      </rPr>
      <t>.</t>
    </r>
  </si>
  <si>
    <r>
      <t xml:space="preserve">Συνολικό ημερήσιο κόστος (α) διαμονής σε ξενοδοχείο, (β) διατροφής, (γ) χρήσης Ι.Χ.Ε. αυτοκινήτου, (δ) τοπικής μετακίνησης και (ε) διοδίων. Σύμφωνα με τον πίνακα στο τελευταίο φύλλο </t>
    </r>
    <r>
      <rPr>
        <b/>
        <sz val="10"/>
        <color theme="1"/>
        <rFont val="Calibri"/>
        <family val="2"/>
        <scheme val="minor"/>
      </rPr>
      <t>Limits</t>
    </r>
    <r>
      <rPr>
        <sz val="10"/>
        <color theme="1"/>
        <rFont val="Calibri"/>
        <family val="2"/>
        <scheme val="minor"/>
      </rPr>
      <t>.</t>
    </r>
  </si>
  <si>
    <t>(α) Inside Greece applied the following maximum limitsQ</t>
  </si>
  <si>
    <t>(b) Outside Greece applied the following maximum limits:</t>
  </si>
  <si>
    <t>Οδηγίες / Instructions</t>
  </si>
  <si>
    <t>A/A</t>
  </si>
  <si>
    <t>Οδηγίες / Instructions:</t>
  </si>
  <si>
    <t>Διάστημα εργασίας στο έργο (μήνες ή ώρες για την εθελοντική εργασία)
Working period on the project (months or hours for volunteers)</t>
  </si>
  <si>
    <t>ΕΘΕΛΟΝΤΙΚΗ ΕΡΓΑΣΙΑ / VOLUNTEERS</t>
  </si>
  <si>
    <t>Τίτλος ή καθήκοντα στο έργο
Title or responsibilities on the project</t>
  </si>
  <si>
    <t>Προβλεπόμενες ώρες εθελοντικής εργασίας
Estimated volunteer hours</t>
  </si>
  <si>
    <t>Συνολικές ώρες εθελοντικής εργασίας
Total volunteer hours</t>
  </si>
  <si>
    <t>** Volunteers can not have an employment relationship with the project promoter or partner.</t>
  </si>
  <si>
    <t>*** Το ποσό που προκύπτει μεταφέρεται αυτόματα στο κόστος προσωπικού.</t>
  </si>
  <si>
    <t>*** The total volunteer calculated amount is automatically transferred to staff costs.</t>
  </si>
  <si>
    <t>Ποσό επιχορήγησης
Maximum amount
of funding</t>
  </si>
  <si>
    <t>Ημερήσιο κόστος διαμονής
Daily accommo- dation costs</t>
  </si>
  <si>
    <t>h</t>
  </si>
  <si>
    <r>
      <t xml:space="preserve">Χιλιομετρική αποζημίωση
( €0,25 / χλμ.)
</t>
    </r>
    <r>
      <rPr>
        <b/>
        <sz val="8"/>
        <color theme="1"/>
        <rFont val="Calibri"/>
        <family val="2"/>
        <charset val="161"/>
        <scheme val="minor"/>
      </rPr>
      <t xml:space="preserve">
</t>
    </r>
    <r>
      <rPr>
        <b/>
        <sz val="11"/>
        <color theme="1"/>
        <rFont val="Calibri"/>
        <family val="2"/>
        <scheme val="minor"/>
      </rPr>
      <t>Κilometric allowance
( €0,25 / km)
Διόδια/Tolls</t>
    </r>
  </si>
  <si>
    <t>€ / hour</t>
  </si>
  <si>
    <t>Κατηγορίες εθελοντών:</t>
  </si>
  <si>
    <t>Κατηγορία 1:</t>
  </si>
  <si>
    <t>Κατηγορία 2:</t>
  </si>
  <si>
    <t>Κατηγορία 3:</t>
  </si>
  <si>
    <t>Κατηγορία Προσωπικού
Staff Category</t>
  </si>
  <si>
    <t>Σύνολο εκτιμώμενης εθελοντικής εργασίας
Total estimated volunteer work</t>
  </si>
  <si>
    <t>** Οι εθελοντές δεν δύναται να έχουν παράλληλα εργασιακή σχέση με τον φορέα υλοποίησης ή τον εταίρο.</t>
  </si>
  <si>
    <t>* Voluntary work is valued automatically based on the "volunteer category", per hour of voluntary work.</t>
  </si>
  <si>
    <r>
      <t xml:space="preserve">Επαγγελματίες
</t>
    </r>
    <r>
      <rPr>
        <b/>
        <sz val="11"/>
        <color theme="1"/>
        <rFont val="Calibri"/>
        <family val="2"/>
        <charset val="161"/>
        <scheme val="minor"/>
      </rPr>
      <t xml:space="preserve">
Professionals</t>
    </r>
  </si>
  <si>
    <r>
      <t xml:space="preserve">Υπάλληλοι
Employees
</t>
    </r>
    <r>
      <rPr>
        <sz val="11"/>
        <color theme="1"/>
        <rFont val="Calibri"/>
        <family val="2"/>
        <scheme val="minor"/>
      </rPr>
      <t xml:space="preserve">
</t>
    </r>
    <r>
      <rPr>
        <b/>
        <sz val="11"/>
        <color theme="1"/>
        <rFont val="Calibri"/>
        <family val="2"/>
        <charset val="161"/>
        <scheme val="minor"/>
      </rPr>
      <t>Εθελονές - Volunteers</t>
    </r>
  </si>
  <si>
    <t>Κατηγορία έργου</t>
  </si>
  <si>
    <t>Μεσαία</t>
  </si>
  <si>
    <r>
      <rPr>
        <b/>
        <sz val="14"/>
        <color theme="1"/>
        <rFont val="Calibri"/>
        <family val="2"/>
        <charset val="161"/>
      </rPr>
      <t>←</t>
    </r>
    <r>
      <rPr>
        <b/>
        <sz val="18.2"/>
        <color theme="1"/>
        <rFont val="Calibri"/>
        <family val="2"/>
        <charset val="161"/>
      </rPr>
      <t xml:space="preserve"> </t>
    </r>
    <r>
      <rPr>
        <b/>
        <sz val="14"/>
        <color theme="1"/>
        <rFont val="Calibri"/>
        <family val="2"/>
        <charset val="161"/>
        <scheme val="minor"/>
      </rPr>
      <t>Ονομασία Έργου / Project title</t>
    </r>
  </si>
  <si>
    <t>← Φορέας Υλοποίησης / Project Promoter</t>
  </si>
  <si>
    <t>Κόστος ανά κατηγορία
Cost per category</t>
  </si>
  <si>
    <t>Καθαρό κόστος
ανά μήνα (προ ΦΠΑ)
Net Cost
per month</t>
  </si>
  <si>
    <t>Βουλγαρία / Bulgaria</t>
  </si>
  <si>
    <t>Κροατία / Croatia</t>
  </si>
  <si>
    <t>Οι αποσβέσεις των παγίων δενεργούνται σύμφωνα με τα όσα ορίζει η Λογιστική και Φορολογική Νομοθεσία.</t>
  </si>
  <si>
    <t>Asset depreciations are performing in accordance with Accounting and Tax Legislation.</t>
  </si>
  <si>
    <t>Αναλώσιμα &amp; λοιπές προμήθειες / Consumables &amp; supplies</t>
  </si>
  <si>
    <t>Κόστος υπεργολαβιών / Cost for subcontracting</t>
  </si>
  <si>
    <t>Agreements with third parties for the project implementation. The award should comply with the applicable rules on public procurement. Cost incurred by the project partner should not be considered as subcontracting.</t>
  </si>
  <si>
    <t>Από</t>
  </si>
  <si>
    <t>Έως</t>
  </si>
  <si>
    <t>Μήνες</t>
  </si>
  <si>
    <t>*Συμπληρώνεται από τον αιτούντα. Το άθροισμα της συνεισφοράς σε είδος και της χρηματικής συνεισφοράς πρέπει να είναι ίσο με το ποσό συγχρηματοδότησης του αιτούντος.</t>
  </si>
  <si>
    <t>*Filled in by the applicant. The sum of in-kind contribution and Financial contribution must be equal to the amount of co-financing.</t>
  </si>
  <si>
    <r>
      <t>Συγχρηματοδότηση του αιτούντος (κατώτατο όριο 10% του συνολικού κόστους)
APPLICANT CO-FINANCING</t>
    </r>
    <r>
      <rPr>
        <b/>
        <i/>
        <sz val="9"/>
        <color theme="1"/>
        <rFont val="Calibri"/>
        <family val="2"/>
        <charset val="161"/>
        <scheme val="minor"/>
      </rPr>
      <t> (Minimum 10% of total budget)</t>
    </r>
  </si>
  <si>
    <t>% επί του συνόλου
% of the total</t>
  </si>
  <si>
    <t>Φύλλο Προϋπολογισμός</t>
  </si>
  <si>
    <t>Ποσοστό απασχόλησης στο έργο
Ratio on the project</t>
  </si>
  <si>
    <t>→ Συμπληρώστε το ποσοστό απασχόλησης του εργαζομένου στο έργο.</t>
  </si>
  <si>
    <t>→ Ανάλογα με τον τύπο του εργαζομένου (μισθωτός ή υπάλληλος) συμπληρώστε τις στήλες της αντίστοιχης κατηγορίας.</t>
  </si>
  <si>
    <t>Φύλλο Εθελοντές</t>
  </si>
  <si>
    <t>→ Επιλέξτε την κατηγορία που εντάσσεται ο εθελοντής από την αναπτυσσόμενη λίστα.</t>
  </si>
  <si>
    <t>→ Συμπληρώστε τις προβλεπόμενες ώρες εθελοντικής εργασίας που προϋπολογίζετε και θα συμπληρωθεί αυτόματα το ποσό.</t>
  </si>
  <si>
    <t>→ Συμπληρώστε όλα τα κελιά με το κίτρινο χρώμα. Ειδικότερα:</t>
  </si>
  <si>
    <t xml:space="preserve">     → Συμπληρώστε την επωνυμία του Φορέα Υλοποίησης του έργου και τον τίτλο του έργου.</t>
  </si>
  <si>
    <t>→ Συμπληρώστε τον σκοπό του ταξιδιού και τον προορισμό.</t>
  </si>
  <si>
    <t>→ Συμπληρώστε τα απαραίτητα αριθμητικά πεδία.</t>
  </si>
  <si>
    <t>→ Πρέπει να τεκμηριωθεί εγγράφως ότι ο εξοπλισμός αυτός είναι απαραίτητος για την επίτευξη των αποτελεσμάτων του έργου</t>
  </si>
  <si>
    <t>→ Συμπληρώστε την περιγραφή και την αιτιολόγηση καθώς και τα αριθμητικά στοιχεία.</t>
  </si>
  <si>
    <t xml:space="preserve">→ Οι υπεργολαβίες είναι συμφωνίες με τρίτους για την επίτευξη του έργου. </t>
  </si>
  <si>
    <r>
      <t xml:space="preserve">→ Τα κόστη των εταίρων </t>
    </r>
    <r>
      <rPr>
        <u/>
        <sz val="10"/>
        <color theme="1"/>
        <rFont val="Calibri"/>
        <family val="2"/>
        <charset val="161"/>
        <scheme val="minor"/>
      </rPr>
      <t>δεν θεωρούνται Υπεργολαβίες</t>
    </r>
    <r>
      <rPr>
        <sz val="10"/>
        <color theme="1"/>
        <rFont val="Calibri"/>
        <family val="2"/>
        <charset val="161"/>
        <scheme val="minor"/>
      </rPr>
      <t>.</t>
    </r>
  </si>
  <si>
    <t>→ Δεν μπορεί να υπερβαίνει το 50% των επιλέξιμων άμεσων δαπανών.</t>
  </si>
  <si>
    <t>Φύλλο Όρια</t>
  </si>
  <si>
    <t>ΠΡΟΫΠΟΛΟΓΙΣΜΟΣ / BUDGET</t>
  </si>
  <si>
    <t>Μεγάλη 200Κ</t>
  </si>
  <si>
    <t>Μεγάλη 300Κ</t>
  </si>
  <si>
    <t>4. Προάσπιση των ανθρωπίνων δικαιωμάτων</t>
  </si>
  <si>
    <t>3. Ενίσχυση της συμμετοχής των πολιτών στα κοινά</t>
  </si>
  <si>
    <t>5. Προαγωγή της ισότητας των φύλων και καταπολέμηση της έμφυλης βίας</t>
  </si>
  <si>
    <t>6. Ανάπτυξη των δικτύων μεταξύ των οργανώσεων της κοινωνίας των πολιτών</t>
  </si>
  <si>
    <t xml:space="preserve">     → Επιλέξτε την πρόσκληση εκδήλωσης ενδιαφέροντος όπου θέλετε να υποβάλλετε πρόταση.</t>
  </si>
  <si>
    <t>Συνολικές λοιπές άμεσες δαπάνες / Total other direct costs</t>
  </si>
  <si>
    <t>1. Προϊστάμενος / Senior</t>
  </si>
  <si>
    <t>3. Βοηθός / Junior</t>
  </si>
  <si>
    <t>Αξία απόσβεσης για καινούριο ή μεταχειρισμένο εξοπλισμό / Depreciation value for new or second hand equipment</t>
  </si>
  <si>
    <t>2. Υπάλληλος / Mid-level</t>
  </si>
  <si>
    <t xml:space="preserve">Κόστος Προσωπικού / Cost of personnel </t>
  </si>
  <si>
    <t>Ταξίδια / Travel and subsistence allowances</t>
  </si>
  <si>
    <t xml:space="preserve">Αξία απόσβεσης / Depreciation value </t>
  </si>
  <si>
    <t>Κόστος αγοράς εξοπλισμού / Equipment cost</t>
  </si>
  <si>
    <t>Υπεργολαβίες / Subcontracting</t>
  </si>
  <si>
    <t>Λοιπές Άμεσες Δαπάνες / Other Direct Costs</t>
  </si>
  <si>
    <t>Προσκλήσεις εκδήλωσης ενδιαφέροντος</t>
  </si>
  <si>
    <t>Κατηγορίες δαπανών</t>
  </si>
  <si>
    <t>Λιχτενστάιν / Liechtenstein</t>
  </si>
  <si>
    <t>Φορέας ή Εταίρος / Project Promoter or Partner</t>
  </si>
  <si>
    <t>Φορέας / Project Promoter</t>
  </si>
  <si>
    <t>Εταίρος 1 / Partner 1</t>
  </si>
  <si>
    <t>Εταίρος 2 / Partner 2</t>
  </si>
  <si>
    <t>Εταίρος 3 / Partner 3</t>
  </si>
  <si>
    <t>Εταίρος 4 / Partner 4</t>
  </si>
  <si>
    <t>Εταίρος 5 / Partner 5</t>
  </si>
  <si>
    <t>Εταίρος 6 / Partner 6</t>
  </si>
  <si>
    <t>Ποσοστό απόσβεσης 
Depreciation rate</t>
  </si>
  <si>
    <t>→ Συμπληρώστε την περιγραφή, την αιτιολόγηση καθώς και το ποσό.</t>
  </si>
  <si>
    <t>ΓΕΝΙΚΗ ΣΗΜΕΙΩΣΗ</t>
  </si>
  <si>
    <t>Ποσό
Amount</t>
  </si>
  <si>
    <t>Α/Α
Ref.</t>
  </si>
  <si>
    <t>Περιγραφή
Description</t>
  </si>
  <si>
    <t>Αιτιολόγηση
Justification</t>
  </si>
  <si>
    <t>A/A
Ref.</t>
  </si>
  <si>
    <t>Κόστος ανά μονάδα
Cost per unit</t>
  </si>
  <si>
    <t>Ποσότητα
Quantity</t>
  </si>
  <si>
    <t>Σκοπός Ταξιδίου
Purpose of the journey</t>
  </si>
  <si>
    <t>Προορισμός
Destination</t>
  </si>
  <si>
    <t xml:space="preserve">   Όνομα εθελοντή
   Volunteer's name</t>
  </si>
  <si>
    <r>
      <t>Πρόσκληση εκδήλωσης ενδιαφέροντος / Open Call</t>
    </r>
    <r>
      <rPr>
        <sz val="14"/>
        <color theme="1"/>
        <rFont val="Calibri"/>
        <family val="2"/>
        <charset val="161"/>
        <scheme val="minor"/>
      </rPr>
      <t xml:space="preserve"> (επιλέξτε / choose)   </t>
    </r>
    <r>
      <rPr>
        <b/>
        <sz val="14"/>
        <color theme="1"/>
        <rFont val="Calibri"/>
        <family val="2"/>
        <charset val="161"/>
        <scheme val="minor"/>
      </rPr>
      <t>→ → → → → → → → → → → → → → → →</t>
    </r>
  </si>
  <si>
    <t>→ Το αρχείο να συμπληρωθεί μόνο με τη χρήση του Microsoft Excel.</t>
  </si>
  <si>
    <r>
      <t xml:space="preserve">Ποσοστό υπολογισμού έμμεσων δαπανών / Indirect cost rate →
</t>
    </r>
    <r>
      <rPr>
        <sz val="14"/>
        <color theme="1"/>
        <rFont val="Calibri"/>
        <family val="2"/>
        <charset val="161"/>
        <scheme val="minor"/>
      </rPr>
      <t>(Ανώτατο όριο 15% επί του κόστους του προσωπικού / Maximum 15% on the personnel cost)</t>
    </r>
  </si>
  <si>
    <r>
      <t xml:space="preserve">Κόστος Προσωπικού που απασχολείται με το έργο
</t>
    </r>
    <r>
      <rPr>
        <sz val="11"/>
        <color theme="1"/>
        <rFont val="Calibri"/>
        <family val="2"/>
        <charset val="161"/>
        <scheme val="minor"/>
      </rPr>
      <t>(συμπεριλαμβανομένων των εργοδοτικών εισφορών και της εθελοντικής εργασίας)</t>
    </r>
    <r>
      <rPr>
        <b/>
        <sz val="11"/>
        <color theme="1"/>
        <rFont val="Calibri"/>
        <family val="2"/>
        <charset val="161"/>
        <scheme val="minor"/>
      </rPr>
      <t xml:space="preserve">
Cost of personnel assigned to the project
</t>
    </r>
    <r>
      <rPr>
        <sz val="11"/>
        <color theme="1"/>
        <rFont val="Calibri"/>
        <family val="2"/>
        <charset val="161"/>
        <scheme val="minor"/>
      </rPr>
      <t>(including employer contributions and voluntary work)</t>
    </r>
  </si>
  <si>
    <r>
      <t xml:space="preserve">Συνεισφορά σε είδος
</t>
    </r>
    <r>
      <rPr>
        <sz val="11"/>
        <color theme="1"/>
        <rFont val="Calibri"/>
        <family val="2"/>
        <charset val="161"/>
        <scheme val="minor"/>
      </rPr>
      <t>(εθελοντική εργασία)</t>
    </r>
    <r>
      <rPr>
        <b/>
        <sz val="11"/>
        <color theme="1"/>
        <rFont val="Calibri"/>
        <family val="2"/>
        <charset val="161"/>
        <scheme val="minor"/>
      </rPr>
      <t xml:space="preserve">
In-kind contribution
</t>
    </r>
    <r>
      <rPr>
        <sz val="11"/>
        <color theme="1"/>
        <rFont val="Calibri"/>
        <family val="2"/>
        <charset val="161"/>
        <scheme val="minor"/>
      </rPr>
      <t>(Voluntary work)</t>
    </r>
  </si>
  <si>
    <r>
      <t xml:space="preserve">Ταξίδια
</t>
    </r>
    <r>
      <rPr>
        <sz val="11"/>
        <color theme="1"/>
        <rFont val="Calibri"/>
        <family val="2"/>
        <charset val="161"/>
        <scheme val="minor"/>
      </rPr>
      <t>(έξοδα ταξιδίων, μεταφοράς και διαμονής του προσωπικού και εθελοντων που απασχολούνται με το έργο)</t>
    </r>
    <r>
      <rPr>
        <b/>
        <sz val="11"/>
        <color theme="1"/>
        <rFont val="Calibri"/>
        <family val="2"/>
        <charset val="161"/>
        <scheme val="minor"/>
      </rPr>
      <t xml:space="preserve">
Travel and subsistence allowances
</t>
    </r>
    <r>
      <rPr>
        <sz val="11"/>
        <color theme="1"/>
        <rFont val="Calibri"/>
        <family val="2"/>
        <charset val="161"/>
        <scheme val="minor"/>
      </rPr>
      <t>(traveling and accommodation expenses of the personnel and volunteers involved with the project)</t>
    </r>
  </si>
  <si>
    <r>
      <t xml:space="preserve">Κόστος αγοράς καινούριου ή μεταχειρισμένου εξοπλισμού
</t>
    </r>
    <r>
      <rPr>
        <sz val="11"/>
        <color theme="1"/>
        <rFont val="Calibri"/>
        <family val="2"/>
        <charset val="161"/>
        <scheme val="minor"/>
      </rPr>
      <t>(Πρέπει να τεκμηριωθεί εγγράφως ότι ο εξοπλισμός αυτός είναι απαραίτητος για την επίτευξη των αποτελεσμάτων του έργου)</t>
    </r>
    <r>
      <rPr>
        <b/>
        <sz val="11"/>
        <color theme="1"/>
        <rFont val="Calibri"/>
        <family val="2"/>
        <charset val="161"/>
        <scheme val="minor"/>
      </rPr>
      <t xml:space="preserve">
Equipment cost for new or second hand equipment equipment
</t>
    </r>
    <r>
      <rPr>
        <sz val="11"/>
        <color theme="1"/>
        <rFont val="Calibri"/>
        <family val="2"/>
        <charset val="161"/>
        <scheme val="minor"/>
      </rPr>
      <t>(Must be documented in writing that this equipment is necessary for the achievement of project results)</t>
    </r>
  </si>
  <si>
    <r>
      <t xml:space="preserve">Αναλώσιμα &amp; λοιπές προμήθειες
</t>
    </r>
    <r>
      <rPr>
        <sz val="11"/>
        <color theme="1"/>
        <rFont val="Calibri"/>
        <family val="2"/>
        <charset val="161"/>
        <scheme val="minor"/>
      </rPr>
      <t>(υπό την προϋπόθεση ότι θα υπάρχει ανάλυση αυτών και συνδέονται άμεσα με το έργο)</t>
    </r>
    <r>
      <rPr>
        <b/>
        <sz val="11"/>
        <color theme="1"/>
        <rFont val="Calibri"/>
        <family val="2"/>
        <charset val="161"/>
        <scheme val="minor"/>
      </rPr>
      <t xml:space="preserve">
Consumables &amp; supplies
</t>
    </r>
    <r>
      <rPr>
        <sz val="11"/>
        <color theme="1"/>
        <rFont val="Calibri"/>
        <family val="2"/>
        <charset val="161"/>
        <scheme val="minor"/>
      </rPr>
      <t>(assuming that there will be an analysis and related directly to the project)</t>
    </r>
  </si>
  <si>
    <r>
      <t xml:space="preserve">Κόστος ανακατασκευής ή ανακαίνισης ακινήτου
</t>
    </r>
    <r>
      <rPr>
        <sz val="11"/>
        <color theme="1"/>
        <rFont val="Calibri"/>
        <family val="2"/>
        <charset val="161"/>
        <scheme val="minor"/>
      </rPr>
      <t>(δεν μπορεί να υπερβαίνει το 50% των επιλέξιμων άμεσων δαπανών)</t>
    </r>
    <r>
      <rPr>
        <b/>
        <sz val="11"/>
        <color theme="1"/>
        <rFont val="Calibri"/>
        <family val="2"/>
        <charset val="161"/>
        <scheme val="minor"/>
      </rPr>
      <t xml:space="preserve">
Cost of reconstruction or renovation of property
</t>
    </r>
    <r>
      <rPr>
        <sz val="11"/>
        <color theme="1"/>
        <rFont val="Calibri"/>
        <family val="2"/>
        <charset val="161"/>
        <scheme val="minor"/>
      </rPr>
      <t>(may not exceed 50% of eligible direct costs)</t>
    </r>
  </si>
  <si>
    <r>
      <t xml:space="preserve">Έμμεσες Δαπάνες
</t>
    </r>
    <r>
      <rPr>
        <sz val="11"/>
        <color theme="1"/>
        <rFont val="Calibri"/>
        <family val="2"/>
        <charset val="161"/>
        <scheme val="minor"/>
      </rPr>
      <t xml:space="preserve">(ανώτατο όριο 15% επί του κόστους του προσωπικού)
</t>
    </r>
    <r>
      <rPr>
        <b/>
        <sz val="11"/>
        <color theme="1"/>
        <rFont val="Calibri"/>
        <family val="2"/>
        <charset val="161"/>
        <scheme val="minor"/>
      </rPr>
      <t xml:space="preserve">Indirect Costs
</t>
    </r>
    <r>
      <rPr>
        <sz val="11"/>
        <color theme="1"/>
        <rFont val="Calibri"/>
        <family val="2"/>
        <charset val="161"/>
        <scheme val="minor"/>
      </rPr>
      <t>(maximum rate 15% on cost of personnel)</t>
    </r>
  </si>
  <si>
    <r>
      <t xml:space="preserve">Περίοδος υλοποίησης του έργου / Project implementation period →
</t>
    </r>
    <r>
      <rPr>
        <sz val="14"/>
        <color theme="1"/>
        <rFont val="Calibri"/>
        <family val="2"/>
        <charset val="161"/>
        <scheme val="minor"/>
      </rPr>
      <t>(Ημερομηνία έναρξης - ημερομηνία ολοκλήρωσης / Starting date - final date)</t>
    </r>
  </si>
  <si>
    <t>Κατηγορία / Caetgory</t>
  </si>
  <si>
    <t>1. Ενδυνάμωση ευπαθών ομάδων</t>
  </si>
  <si>
    <t>2. Ενίσχυση της συνηγορίας και του εποπτικού ρόλου της κοινωνίας των πολιτών</t>
  </si>
  <si>
    <r>
      <t xml:space="preserve">Κατηγορία έργου </t>
    </r>
    <r>
      <rPr>
        <b/>
        <sz val="14"/>
        <color theme="1"/>
        <rFont val="Calibri"/>
        <family val="2"/>
        <charset val="161"/>
        <scheme val="minor"/>
      </rPr>
      <t xml:space="preserve">/ Project category </t>
    </r>
    <r>
      <rPr>
        <sz val="14"/>
        <color theme="1"/>
        <rFont val="Calibri"/>
        <family val="2"/>
        <charset val="161"/>
        <scheme val="minor"/>
      </rPr>
      <t/>
    </r>
  </si>
  <si>
    <t>ΜΙΚΡΗ / SMALL</t>
  </si>
  <si>
    <t>ΣΥΝΟΛΟ ΠΡΟΫΠΟΛΟΓΙΣΜΟΥ ΧΩΡΙΣ ΣΥΝΕΙΣΦΟΡΑ ΣΕ ΕΙΔΟΣ
TOTAL BUDGET WITHOUT IN-KIND CONTRIBUTION</t>
  </si>
  <si>
    <t xml:space="preserve">          Το ποσό αυτό πρέπει να είναι προϋπολογισμένο.</t>
  </si>
  <si>
    <t>Φύλλο Προσωπικό - Ταξίδια</t>
  </si>
  <si>
    <t>Πίνακας Προσωπικό</t>
  </si>
  <si>
    <t>Πίνακας Ταξίδια</t>
  </si>
  <si>
    <t>Φύλλο Αποσβέσεις - Εξοπλισμός - Αναλωσιμα</t>
  </si>
  <si>
    <t>Πίνακας Αποσβέσεις</t>
  </si>
  <si>
    <t>Πίνακας Κόστος Εξοπλισμού</t>
  </si>
  <si>
    <t>Πίνακας αναλώσιμα</t>
  </si>
  <si>
    <t>Φύλλο υπεργολαβίες - Λοιπές Άμεσες Δαπάνες - Ανακατασκευή</t>
  </si>
  <si>
    <t>Πίνακας Υπεργολαβίες</t>
  </si>
  <si>
    <t>Πίνακας λοιπές άμεσες δαπάνες</t>
  </si>
  <si>
    <t>Πίνακας κόστος ανακατασκευής</t>
  </si>
  <si>
    <r>
      <t xml:space="preserve">Αξία απόσβεσης για καινούριο ή μεταχειρισμένο εξοπλισμό </t>
    </r>
    <r>
      <rPr>
        <sz val="10"/>
        <color theme="1"/>
        <rFont val="Calibri"/>
        <family val="2"/>
        <charset val="161"/>
        <scheme val="minor"/>
      </rPr>
      <t>(μόνο το ποσό της απόσβεσης θεωρείται επιλέξιμη δαπάνη, υπό την προϋπόθεση ότι ο εξοπλισμός θα παραμείνει και θα χρησιμοποιείται για τουλάχιστον 5 χρόνια μετά την ολοκλήρωση του έργου)</t>
    </r>
    <r>
      <rPr>
        <sz val="11"/>
        <color theme="1"/>
        <rFont val="Calibri"/>
        <family val="2"/>
        <charset val="161"/>
        <scheme val="minor"/>
      </rPr>
      <t xml:space="preserve">
</t>
    </r>
    <r>
      <rPr>
        <b/>
        <sz val="11"/>
        <color theme="1"/>
        <rFont val="Calibri"/>
        <family val="2"/>
        <charset val="161"/>
        <scheme val="minor"/>
      </rPr>
      <t xml:space="preserve">Depreciation value for new or second hand equipment </t>
    </r>
    <r>
      <rPr>
        <sz val="11"/>
        <color theme="1"/>
        <rFont val="Calibri"/>
        <family val="2"/>
        <charset val="161"/>
        <scheme val="minor"/>
      </rPr>
      <t>(only depreciation is considered as eligible expenditure, provided that the equipment remains and will be used for at least 5 years after the completion of the project)</t>
    </r>
  </si>
  <si>
    <t>Κατηγορίες
Categories</t>
  </si>
  <si>
    <t>Ετήσιο Κόστος 
Annual cost</t>
  </si>
  <si>
    <t>Μηνιαίο Κόστος
* (Πλήρης Απασχόληση)
Monthly cost
* (full time)</t>
  </si>
  <si>
    <t>Μηνιαίο Κόστος
* (Μερική Απασχόληση)
Monthly cost
* (Part time)</t>
  </si>
  <si>
    <t>Α</t>
  </si>
  <si>
    <t>Β</t>
  </si>
  <si>
    <r>
      <t xml:space="preserve">Προσωπικό με δευτερεύουσες ευθύνες και αυτονομία σε ένα τμήμα του Έργου. Απόφοιτοι γ'βάθμιας εκπαίδευσης. 
</t>
    </r>
    <r>
      <rPr>
        <sz val="11"/>
        <color theme="1"/>
        <rFont val="Calibri"/>
        <family val="2"/>
        <charset val="161"/>
        <scheme val="minor"/>
      </rPr>
      <t>Π.χ. Συντονιστής Τμήματος, Διοικητικός Υπάλληλος, Οικονομικός Υπεύθυνος, Δικηγόρος, Ψυχολόγος, Εκπαιδευτικός</t>
    </r>
  </si>
  <si>
    <t>Γ</t>
  </si>
  <si>
    <r>
      <t xml:space="preserve">Προσωπικό αρμόδιο για την εκτέλεση επιχειρησιακών καθηκόντων. Λειτουργεί υπό τις οδηγίες ενός προϊσταμένου. Απόφοιτοι β'βάθμιας εκπαίδευσης.
</t>
    </r>
    <r>
      <rPr>
        <sz val="11"/>
        <color theme="1"/>
        <rFont val="Calibri"/>
        <family val="2"/>
        <charset val="161"/>
        <scheme val="minor"/>
      </rPr>
      <t>Π.χ. Γραμματείς</t>
    </r>
  </si>
  <si>
    <t>Δ</t>
  </si>
  <si>
    <r>
      <rPr>
        <b/>
        <sz val="11"/>
        <color theme="1"/>
        <rFont val="Calibri"/>
        <family val="2"/>
        <charset val="161"/>
        <scheme val="minor"/>
      </rPr>
      <t xml:space="preserve">Προσωπικό αρμόδιο για την εκτέλεση συγκεκριμένων επιχειρησιακών καθηκόντων. Απόφοιτοι α'βάθμιας εκπαίδευσης. </t>
    </r>
    <r>
      <rPr>
        <sz val="11"/>
        <color theme="1"/>
        <rFont val="Calibri"/>
        <family val="2"/>
        <charset val="161"/>
        <scheme val="minor"/>
      </rPr>
      <t xml:space="preserve">
Π.χ. Οδηγοί, τεχνίτες, καθαριστές</t>
    </r>
  </si>
  <si>
    <t>Τα ανωτέρω προτεινόμενα ποσά περιλαμβάνουν εργοδοτικές εισφορές. Επίσης έχουν συνυπολογιστεί δώρα και επιδόματα</t>
  </si>
  <si>
    <t>με αναγωγή τους σε δωδεκάμηνο.</t>
  </si>
  <si>
    <t>Οδηγίες Συμπλήρωσης Προϋπολογισμού</t>
  </si>
  <si>
    <t xml:space="preserve">     → Συμπληρώστε το ποσοστό επιχορήγησης (ανώτατο ποσοστό 90% του προϋπολογισμού).</t>
  </si>
  <si>
    <t xml:space="preserve">     → Συμπληρώστε το ποσοστό για τον υπολογισμό των έμμεσων δαπανών (ανώτατο ποσοστό 15% επί του κόστους προσωπικού) το οποίο </t>
  </si>
  <si>
    <t xml:space="preserve">          πρέπει να τεκμηριωσετε.</t>
  </si>
  <si>
    <t xml:space="preserve">     → Συμπληρώστε το ποσό της συνεισφοράς σε είδος, η οποία εισφέρεται αποκλειστικά με εθελοντική εργασία.</t>
  </si>
  <si>
    <t>→ Συμπληρώστε τα ονόματεπώνυμα του προσωπικού που πρόκειται να απασχοληθούν στο έργο και τα καθήκοντά τους.</t>
  </si>
  <si>
    <t>→ Συμπληρώστε τα ονόματεπώνυμα και τον τίτλο/καθήκοντα των εθελοντών στο έργο εφόσον αυτά σας είναι γνωστά.</t>
  </si>
  <si>
    <t>→ Συμπληρώστε τα απαραίτητα αριθμητικά πεδία, αφού λάβετε υπόψη τις αναλυτικές οδηγίες στο κάτω μέρος του πίνακα.</t>
  </si>
  <si>
    <t>→ Συμπληρώστε την περιγραφή και την αιτιολόγηση για τον εξοπλισμό που θα αποσβένεται και θα χρεώνεται στο έργο.</t>
  </si>
  <si>
    <t xml:space="preserve">→ Για να συμπεριλάβετε αυτή την κατηγορία δαπανών πρέπει να τεκμηριώσετε ότι ο εν λόγω εξοπλισμός είναι απαραίτητος </t>
  </si>
  <si>
    <t xml:space="preserve">     για την επίτευξη των στόχων του έργου. Κατά την υλοποίηση του έργου θα πρέπει να προσκομίζετε όλα τα απαραίτητα </t>
  </si>
  <si>
    <t xml:space="preserve">     δικαιολογητικά  (μητρώο παγίων, λογιστικά βιβλία ή άλλα ισοδύναμα έγγραφα) που να αποδεικνύουν τα κόστη αυτά.</t>
  </si>
  <si>
    <t xml:space="preserve">     έξοδα αξιολόγησης, έξοδα ελέγχων, μεταφράσεις κ.λπ.</t>
  </si>
  <si>
    <t>Στο φύλλο αυτό περιγράφονται τα ανώτατα όρια για τα ημερήσια κόστη ταξιδίων σε χώρες εκτός Ελλάδος, καθώς και τα</t>
  </si>
  <si>
    <t>προτεινόμενα ανώτατα όρια για κόστη μισθοδοσίας, χωρισμένα σε κατηγορίες / κλίμακες εργαζομένων.</t>
  </si>
  <si>
    <t>→ Για τις υπεργολαβίες πρέπει να τηρούνται οι κανόνες για τις αναθέσεις / προμήθειες τις οποίες θα βρείτε στις αναλυτικές οδηγίες.</t>
  </si>
  <si>
    <t xml:space="preserve">→ Πρόκειται για δαπάνες που προκύπτουν άμεσα και είναι αναγκαίες για την υλοποίηση του έργου όπως π.χ. έξοδα δημοσίευσης, </t>
  </si>
  <si>
    <r>
      <t xml:space="preserve">Ποσοστό επιχορήγησης / Grant rate→
</t>
    </r>
    <r>
      <rPr>
        <sz val="14"/>
        <color theme="1"/>
        <rFont val="Calibri"/>
        <family val="2"/>
        <charset val="161"/>
        <scheme val="minor"/>
      </rPr>
      <t>(Αναγράψτε το ποσοστό επιχορήγησης το οποίο αιτείστε από τα EEA Grants. Το ανώτατο ποσοστό μπορεί να είναι έως 90% επί του προϋπολογισμού. Please indicate the grant rate you request from the EEA Grants. The grant rate may be up to 90%. of the budget.)</t>
    </r>
  </si>
  <si>
    <r>
      <t xml:space="preserve">Συγχρηματοδότηση του αιτούντος / Applicant's co-financing →
</t>
    </r>
    <r>
      <rPr>
        <sz val="14"/>
        <color theme="1"/>
        <rFont val="Calibri"/>
        <family val="2"/>
        <charset val="161"/>
        <scheme val="minor"/>
      </rPr>
      <t>(Κατώτατο όριο 10% του συνολικού προϋπολογισμού / Minimum 10% of the total budget)</t>
    </r>
  </si>
  <si>
    <t>ΑΝΑΛΥΣΗ ΠΡΟΫΠΟΛΟΓΙΣΜΟΥ / BUDGET ANALYSIS</t>
  </si>
  <si>
    <r>
      <t xml:space="preserve">Υπεργολαβίες
</t>
    </r>
    <r>
      <rPr>
        <sz val="11"/>
        <color theme="1"/>
        <rFont val="Calibri"/>
        <family val="2"/>
        <charset val="161"/>
        <scheme val="minor"/>
      </rPr>
      <t>(Συμφωνίες με τρίτους για την επίτευξη του έργου. Πρέπει να τηρούνται οι κανόνες για τις αναθέσεις / προμήθειες. Τα κόστη των εταίρων δεν είναι Υπεργολαβίες.)</t>
    </r>
    <r>
      <rPr>
        <b/>
        <sz val="11"/>
        <color theme="1"/>
        <rFont val="Calibri"/>
        <family val="2"/>
        <charset val="161"/>
        <scheme val="minor"/>
      </rPr>
      <t xml:space="preserve">
Subcontracting</t>
    </r>
    <r>
      <rPr>
        <b/>
        <sz val="12"/>
        <color theme="1"/>
        <rFont val="Calibri"/>
        <family val="2"/>
        <charset val="161"/>
        <scheme val="minor"/>
      </rPr>
      <t xml:space="preserve"> </t>
    </r>
    <r>
      <rPr>
        <sz val="11"/>
        <color theme="1"/>
        <rFont val="Calibri"/>
        <family val="2"/>
        <charset val="161"/>
        <scheme val="minor"/>
      </rPr>
      <t>(Agreements with third parties for the project implementation. The award should comply with the applicable rules on public procurement. Cost incurred by the project partner should not be considered as subcontracting.)</t>
    </r>
  </si>
  <si>
    <r>
      <t xml:space="preserve">Λοιπές Άμεσες Δαπάνες
</t>
    </r>
    <r>
      <rPr>
        <sz val="11"/>
        <color theme="1"/>
        <rFont val="Calibri"/>
        <family val="2"/>
        <charset val="161"/>
        <scheme val="minor"/>
      </rPr>
      <t>(δαπάνες που προκύπτουν άμεσα και είναι αναγκαίες για την υλοποίηση του έργου όπως π.χ. έξοδα δημοσίευσης, έξοδα αξιολόγησης, έξοδα ελέγχων, μεταφράσεις κλπ)</t>
    </r>
    <r>
      <rPr>
        <b/>
        <sz val="11"/>
        <color theme="1"/>
        <rFont val="Calibri"/>
        <family val="2"/>
        <charset val="161"/>
        <scheme val="minor"/>
      </rPr>
      <t xml:space="preserve">
Other Direct Costs
</t>
    </r>
    <r>
      <rPr>
        <sz val="11"/>
        <color theme="1"/>
        <rFont val="Calibri"/>
        <family val="2"/>
        <charset val="161"/>
        <scheme val="minor"/>
      </rPr>
      <t>(costs directly incurred by the project contract costs such as publications, assessment costs, expenses audits, translations, etc.)</t>
    </r>
  </si>
  <si>
    <t>Αιτούμενη Επιχορήγηση (έως 90% του προϋπολογισμού) / Required grant (up to 90% of the budget)</t>
  </si>
  <si>
    <r>
      <t xml:space="preserve">-        Συνεισφορά σε είδος* </t>
    </r>
    <r>
      <rPr>
        <sz val="12"/>
        <color theme="1"/>
        <rFont val="Calibri"/>
        <family val="2"/>
        <charset val="161"/>
        <scheme val="minor"/>
      </rPr>
      <t xml:space="preserve"> (μπορεί να είναι μέχρι και το 100% της συγχρηματοδότησης) αποκλειστικά υπό τη μορφή εθελοντικής εργασίας)
</t>
    </r>
    <r>
      <rPr>
        <b/>
        <sz val="12"/>
        <color theme="1"/>
        <rFont val="Calibri"/>
        <family val="2"/>
        <charset val="161"/>
        <scheme val="minor"/>
      </rPr>
      <t xml:space="preserve">
          In-kind contribution </t>
    </r>
    <r>
      <rPr>
        <sz val="12"/>
        <color theme="1"/>
        <rFont val="Calibri"/>
        <family val="2"/>
        <charset val="161"/>
        <scheme val="minor"/>
      </rPr>
      <t xml:space="preserve"> (Up to 100% of co-funding), as Voluntary work)</t>
    </r>
  </si>
  <si>
    <t>-        Χρηματική συνεισφορά
          Financial Contribution</t>
  </si>
  <si>
    <t xml:space="preserve">   Ονοματεπώνυμα προσωπικού
   Name of Staff Member</t>
  </si>
  <si>
    <t>a x b x (c+d+e) + f (1)</t>
  </si>
  <si>
    <t>b x ( g + h ) (2)</t>
  </si>
  <si>
    <t>(1) + (2)</t>
  </si>
  <si>
    <t>Συνολικό κόστος ταξιδίων / Total travel costs</t>
  </si>
  <si>
    <t>Περιγραφή εξοπλισμού
Description of equipment</t>
  </si>
  <si>
    <t>Συνολικό κόστος
Total cost</t>
  </si>
  <si>
    <t>Συνολικό κόστος
Total cost
a x b x c x f x ( d ÷ e )</t>
  </si>
  <si>
    <t>Συνολικό κόστος υπεργολαβιών / Total subcontracting costs</t>
  </si>
  <si>
    <r>
      <t xml:space="preserve">Λοιπές άμεσες δαπάνες </t>
    </r>
    <r>
      <rPr>
        <b/>
        <sz val="12"/>
        <color theme="1"/>
        <rFont val="Calibri"/>
        <family val="2"/>
        <charset val="161"/>
        <scheme val="minor"/>
      </rPr>
      <t>(δαπάνες  που προκύπτουν άμεσα και είναι αναγκαίες για την υλοποίηση του έργου όπως δημοσιεύσεις, κόστος εκτίμησης, έλεγχος δαπανών, μεταφράσεις κ.λπ.)</t>
    </r>
    <r>
      <rPr>
        <b/>
        <sz val="20"/>
        <color theme="1"/>
        <rFont val="Calibri"/>
        <family val="2"/>
        <charset val="161"/>
        <scheme val="minor"/>
      </rPr>
      <t xml:space="preserve">
Other direct costs</t>
    </r>
    <r>
      <rPr>
        <b/>
        <sz val="12"/>
        <color theme="1"/>
        <rFont val="Calibri"/>
        <family val="2"/>
        <charset val="161"/>
        <scheme val="minor"/>
      </rPr>
      <t xml:space="preserve"> (costs directly incurred by the project contract costs such as publications, assessment costs, expenses audits, translations, etc.)</t>
    </r>
  </si>
  <si>
    <t>Συμφωνίες με τρίτους για την επίτευξη του έργου. Πρέπει να τηρούνται οι κανόνες για τις αναθέσεις / προμήθειες. Τα κόστη των εταίρων δεν θεωρούνται Υπεργολαβίες.</t>
  </si>
  <si>
    <t>ΜΕΓΙΣΤΟ ΕΠΙΤΡΕΠΤΟ ΠΟΣΟ ΙΔΙΑΣ ΣΥΜΜΕΤΟΧΗΣ ΜΕ ΕΘΕΛΟΝΤΙΚΗ ΕΡΓΑΣΙΑ</t>
  </si>
  <si>
    <t>* Η εθελοντική εργασία αποτιμάται αυτόματα ανάλόγως με την βαθμίδα κατάταξης του εθελοντή, ανα ώρα εθελοντικής εργασίας</t>
  </si>
  <si>
    <t>Προτεινόμενα ανώτατα όρια μισθολογικού κόστους (Περιλαμβάνουν εργοδοτικές εισφορές, δώρα και επιδόματα)
Suggested maximum salary costs (including employer contributions, Christmas-Easter-Vacation payments)</t>
  </si>
  <si>
    <r>
      <rPr>
        <b/>
        <sz val="11"/>
        <color theme="1"/>
        <rFont val="Calibri"/>
        <family val="2"/>
        <charset val="161"/>
        <scheme val="minor"/>
      </rPr>
      <t xml:space="preserve">Προσωπικό με διευρυμένες συντονιστικές αρμοδιότητες, αποφασιστικό ρόλο και ευθύνη στο Έργο. </t>
    </r>
    <r>
      <rPr>
        <sz val="11"/>
        <color theme="1"/>
        <rFont val="Calibri"/>
        <family val="2"/>
        <charset val="161"/>
        <scheme val="minor"/>
      </rPr>
      <t xml:space="preserve">
Απόφοιτοι γ'βάθμιας εκπαίδευσης με προϋπηρεσία.
Π.χ. Διαχειριστές Έργου, Συντονιστής, Σύμβουλος, Ειδικός</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</si>
</sst>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3" formatCode="_-* #,##0.00\ _€_-;\-* #,##0.00\ _€_-;_-* &quot;-&quot;??\ _€_-;_-@_-"/>
    <numFmt numFmtId="164" formatCode="_-* #,##0\ _€_-;\-* #,##0\ _€_-;_-* &quot;-&quot;??\ _€_-;_-@_-"/>
    <numFmt numFmtId="165" formatCode="#,##0.00\ &quot;€&quot;"/>
    <numFmt numFmtId="166" formatCode="#,##0\ &quot;€&quot;"/>
    <numFmt numFmtId="167" formatCode="#,##0\ _€"/>
    <numFmt numFmtId="168" formatCode="_-* #,##0.00\ &quot;€&quot;_-;\-* #,##0.00\ &quot;€&quot;_-;_-* &quot;-&quot;\ &quot;€&quot;_-;_-@_-"/>
    <numFmt numFmtId="169" formatCode="_-* #,##0\ _-;\-* #,##0\ _-;_-* &quot;-&quot;\ _-;_-@_-"/>
    <numFmt numFmtId="170" formatCode="_-* #,##0.000\ &quot;€&quot;_-;\-* #,##0.000\ &quot;€&quot;_-;_-* &quot;-&quot;\ &quot;€&quot;_-;_-@_-"/>
    <numFmt numFmtId="171" formatCode="#,##0.0000"/>
  </numFmts>
  <fonts count="42">
    <font>
      <sz val="11"/>
      <color theme="1"/>
      <name val="Calibri"/>
      <family val="2"/>
      <charset val="161"/>
      <scheme val="minor"/>
    </font>
    <font>
      <sz val="11"/>
      <color theme="1"/>
      <name val="Calibri"/>
      <family val="2"/>
      <charset val="161"/>
      <scheme val="minor"/>
    </font>
    <font>
      <b/>
      <sz val="20"/>
      <color theme="1"/>
      <name val="Calibri"/>
      <family val="2"/>
      <charset val="161"/>
      <scheme val="minor"/>
    </font>
    <font>
      <sz val="14"/>
      <color theme="1"/>
      <name val="Calibri"/>
      <family val="2"/>
      <charset val="161"/>
      <scheme val="minor"/>
    </font>
    <font>
      <b/>
      <i/>
      <sz val="20"/>
      <color theme="1"/>
      <name val="Calibri"/>
      <family val="2"/>
      <charset val="161"/>
      <scheme val="minor"/>
    </font>
    <font>
      <b/>
      <sz val="11"/>
      <color theme="1"/>
      <name val="Calibri"/>
      <family val="2"/>
      <charset val="161"/>
      <scheme val="minor"/>
    </font>
    <font>
      <b/>
      <i/>
      <sz val="16"/>
      <color theme="1"/>
      <name val="Calibri"/>
      <family val="2"/>
      <charset val="161"/>
      <scheme val="minor"/>
    </font>
    <font>
      <b/>
      <sz val="9"/>
      <color theme="1"/>
      <name val="Calibri"/>
      <family val="2"/>
      <charset val="161"/>
      <scheme val="minor"/>
    </font>
    <font>
      <b/>
      <sz val="12"/>
      <color theme="1"/>
      <name val="Calibri"/>
      <family val="2"/>
      <charset val="161"/>
      <scheme val="minor"/>
    </font>
    <font>
      <sz val="12"/>
      <color theme="1"/>
      <name val="Calibri"/>
      <family val="2"/>
      <charset val="161"/>
      <scheme val="minor"/>
    </font>
    <font>
      <b/>
      <sz val="10"/>
      <color theme="1"/>
      <name val="Calibri"/>
      <family val="2"/>
      <charset val="161"/>
      <scheme val="minor"/>
    </font>
    <font>
      <b/>
      <sz val="16"/>
      <color theme="1"/>
      <name val="Calibri"/>
      <family val="2"/>
      <charset val="161"/>
      <scheme val="minor"/>
    </font>
    <font>
      <b/>
      <sz val="14"/>
      <color theme="1"/>
      <name val="Calibri"/>
      <family val="2"/>
      <charset val="161"/>
      <scheme val="minor"/>
    </font>
    <font>
      <b/>
      <sz val="28"/>
      <color theme="1"/>
      <name val="Calibri"/>
      <family val="2"/>
      <charset val="161"/>
      <scheme val="minor"/>
    </font>
    <font>
      <b/>
      <i/>
      <sz val="12"/>
      <color theme="1"/>
      <name val="Calibri"/>
      <family val="2"/>
      <charset val="161"/>
      <scheme val="minor"/>
    </font>
    <font>
      <b/>
      <i/>
      <sz val="9"/>
      <color theme="1"/>
      <name val="Calibri"/>
      <family val="2"/>
      <charset val="161"/>
      <scheme val="minor"/>
    </font>
    <font>
      <i/>
      <sz val="11"/>
      <color theme="1"/>
      <name val="Calibri"/>
      <family val="2"/>
      <charset val="161"/>
      <scheme val="minor"/>
    </font>
    <font>
      <b/>
      <sz val="16"/>
      <name val="Calibri"/>
      <family val="2"/>
      <charset val="161"/>
      <scheme val="minor"/>
    </font>
    <font>
      <b/>
      <sz val="11"/>
      <color theme="1"/>
      <name val="Andalus"/>
      <family val="1"/>
    </font>
    <font>
      <b/>
      <sz val="11"/>
      <color theme="1"/>
      <name val="Calibri"/>
      <family val="2"/>
      <charset val="161"/>
    </font>
    <font>
      <b/>
      <sz val="20"/>
      <name val="Calibri"/>
      <family val="2"/>
      <charset val="161"/>
      <scheme val="minor"/>
    </font>
    <font>
      <sz val="20"/>
      <name val="Calibri"/>
      <family val="2"/>
      <charset val="161"/>
      <scheme val="minor"/>
    </font>
    <font>
      <sz val="11"/>
      <color theme="1"/>
      <name val="Calibri"/>
      <family val="2"/>
      <scheme val="minor"/>
    </font>
    <font>
      <sz val="14"/>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u/>
      <sz val="11"/>
      <color theme="10"/>
      <name val="Calibri"/>
      <family val="2"/>
      <charset val="161"/>
      <scheme val="minor"/>
    </font>
    <font>
      <b/>
      <sz val="8"/>
      <color theme="1"/>
      <name val="Calibri"/>
      <family val="2"/>
      <charset val="161"/>
      <scheme val="minor"/>
    </font>
    <font>
      <sz val="11"/>
      <name val="Calibri"/>
      <family val="2"/>
      <charset val="161"/>
      <scheme val="minor"/>
    </font>
    <font>
      <b/>
      <sz val="11"/>
      <name val="Calibri"/>
      <family val="2"/>
      <charset val="161"/>
      <scheme val="minor"/>
    </font>
    <font>
      <b/>
      <sz val="14"/>
      <color theme="1"/>
      <name val="Calibri"/>
      <family val="2"/>
      <charset val="161"/>
    </font>
    <font>
      <b/>
      <sz val="18.2"/>
      <color theme="1"/>
      <name val="Calibri"/>
      <family val="2"/>
      <charset val="161"/>
    </font>
    <font>
      <sz val="10"/>
      <color theme="1"/>
      <name val="Calibri"/>
      <family val="2"/>
      <charset val="161"/>
      <scheme val="minor"/>
    </font>
    <font>
      <b/>
      <sz val="16"/>
      <color rgb="FFFF0000"/>
      <name val="Calibri"/>
      <family val="2"/>
      <charset val="161"/>
      <scheme val="minor"/>
    </font>
    <font>
      <b/>
      <sz val="18"/>
      <color theme="1"/>
      <name val="Calibri"/>
      <family val="2"/>
      <charset val="161"/>
      <scheme val="minor"/>
    </font>
    <font>
      <b/>
      <u/>
      <sz val="10"/>
      <color theme="1"/>
      <name val="Calibri"/>
      <family val="2"/>
      <charset val="161"/>
      <scheme val="minor"/>
    </font>
    <font>
      <u/>
      <sz val="10"/>
      <color theme="1"/>
      <name val="Calibri"/>
      <family val="2"/>
      <charset val="161"/>
      <scheme val="minor"/>
    </font>
    <font>
      <b/>
      <sz val="22"/>
      <color rgb="FFFF0000"/>
      <name val="Calibri"/>
      <family val="2"/>
      <charset val="161"/>
      <scheme val="minor"/>
    </font>
    <font>
      <sz val="15"/>
      <color theme="1"/>
      <name val="Calibri"/>
      <family val="2"/>
      <charset val="161"/>
      <scheme val="minor"/>
    </font>
    <font>
      <b/>
      <i/>
      <sz val="18"/>
      <color theme="1"/>
      <name val="Calibri"/>
      <family val="2"/>
      <charset val="161"/>
      <scheme val="minor"/>
    </font>
  </fonts>
  <fills count="1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gray125">
        <fgColor auto="1"/>
        <bgColor theme="0" tint="-0.499984740745262"/>
      </patternFill>
    </fill>
    <fill>
      <gradientFill type="path" left="0.5" right="0.5" top="0.5" bottom="0.5">
        <stop position="0">
          <color theme="0"/>
        </stop>
        <stop position="1">
          <color theme="4"/>
        </stop>
      </gradient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top style="hair">
        <color auto="1"/>
      </top>
      <bottom style="hair">
        <color auto="1"/>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cellStyleXfs>
  <cellXfs count="430">
    <xf numFmtId="0" fontId="0" fillId="0" borderId="0" xfId="0"/>
    <xf numFmtId="0" fontId="0" fillId="6" borderId="0" xfId="0" applyFont="1" applyFill="1" applyProtection="1">
      <protection hidden="1"/>
    </xf>
    <xf numFmtId="0" fontId="0" fillId="6" borderId="0" xfId="0" applyFont="1" applyFill="1" applyAlignment="1" applyProtection="1">
      <alignment horizontal="center"/>
      <protection hidden="1"/>
    </xf>
    <xf numFmtId="0" fontId="0" fillId="6" borderId="0" xfId="0" applyFont="1" applyFill="1" applyBorder="1" applyProtection="1">
      <protection hidden="1"/>
    </xf>
    <xf numFmtId="0" fontId="0" fillId="6" borderId="7" xfId="0" applyFont="1" applyFill="1" applyBorder="1" applyProtection="1">
      <protection hidden="1"/>
    </xf>
    <xf numFmtId="0" fontId="9" fillId="6" borderId="0" xfId="0" applyFont="1" applyFill="1" applyBorder="1" applyAlignment="1" applyProtection="1">
      <alignment vertical="center"/>
      <protection hidden="1"/>
    </xf>
    <xf numFmtId="0" fontId="5" fillId="0" borderId="31"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0" fillId="0" borderId="0" xfId="0" applyFont="1" applyProtection="1">
      <protection hidden="1"/>
    </xf>
    <xf numFmtId="38" fontId="0" fillId="0" borderId="33" xfId="0" applyNumberFormat="1" applyFont="1" applyBorder="1" applyProtection="1">
      <protection locked="0"/>
    </xf>
    <xf numFmtId="165" fontId="0" fillId="0" borderId="20" xfId="0" applyNumberFormat="1" applyFont="1" applyBorder="1" applyProtection="1">
      <protection locked="0"/>
    </xf>
    <xf numFmtId="38" fontId="0" fillId="0" borderId="34" xfId="0" applyNumberFormat="1" applyFont="1" applyBorder="1" applyProtection="1">
      <protection locked="0"/>
    </xf>
    <xf numFmtId="165" fontId="0" fillId="0" borderId="21" xfId="0" applyNumberFormat="1" applyFont="1" applyBorder="1" applyProtection="1">
      <protection locked="0"/>
    </xf>
    <xf numFmtId="0" fontId="5" fillId="0" borderId="37" xfId="0" applyFont="1" applyBorder="1" applyAlignment="1" applyProtection="1">
      <alignment horizontal="center" vertical="center" wrapText="1"/>
      <protection hidden="1"/>
    </xf>
    <xf numFmtId="0" fontId="5" fillId="0" borderId="51" xfId="0" applyFont="1" applyBorder="1" applyAlignment="1" applyProtection="1">
      <alignment horizontal="center" vertical="center" wrapText="1"/>
      <protection hidden="1"/>
    </xf>
    <xf numFmtId="0" fontId="5" fillId="0" borderId="52"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50"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38" fontId="3" fillId="0" borderId="36" xfId="0" applyNumberFormat="1" applyFont="1" applyBorder="1" applyAlignment="1" applyProtection="1">
      <alignment vertical="center"/>
      <protection locked="0"/>
    </xf>
    <xf numFmtId="38" fontId="3" fillId="0" borderId="10" xfId="0" applyNumberFormat="1" applyFont="1" applyBorder="1" applyAlignment="1" applyProtection="1">
      <alignment vertical="center"/>
      <protection locked="0"/>
    </xf>
    <xf numFmtId="38" fontId="3" fillId="0" borderId="14" xfId="0" applyNumberFormat="1" applyFont="1" applyBorder="1" applyAlignment="1" applyProtection="1">
      <alignment vertical="center"/>
      <protection hidden="1"/>
    </xf>
    <xf numFmtId="0" fontId="3" fillId="8" borderId="19" xfId="0" applyFont="1" applyFill="1" applyBorder="1" applyAlignment="1" applyProtection="1">
      <alignment vertical="center"/>
      <protection hidden="1"/>
    </xf>
    <xf numFmtId="0" fontId="3" fillId="8" borderId="15" xfId="0" applyFont="1" applyFill="1" applyBorder="1" applyAlignment="1" applyProtection="1">
      <alignment vertical="center"/>
      <protection hidden="1"/>
    </xf>
    <xf numFmtId="0" fontId="3" fillId="8" borderId="4" xfId="0" applyFont="1" applyFill="1" applyBorder="1" applyAlignment="1" applyProtection="1">
      <alignment vertical="center"/>
      <protection hidden="1"/>
    </xf>
    <xf numFmtId="4" fontId="3" fillId="0" borderId="21" xfId="0" applyNumberFormat="1" applyFont="1" applyBorder="1" applyAlignment="1" applyProtection="1">
      <alignment vertical="center"/>
      <protection locked="0"/>
    </xf>
    <xf numFmtId="0" fontId="3" fillId="0" borderId="44" xfId="0" applyFont="1" applyBorder="1" applyAlignment="1" applyProtection="1">
      <alignment vertical="center"/>
      <protection locked="0"/>
    </xf>
    <xf numFmtId="0" fontId="8" fillId="0" borderId="14" xfId="0" applyFont="1" applyBorder="1" applyAlignment="1" applyProtection="1">
      <alignment horizontal="center" vertical="center" wrapText="1"/>
      <protection hidden="1"/>
    </xf>
    <xf numFmtId="0" fontId="8" fillId="0" borderId="19" xfId="0" applyFont="1" applyBorder="1" applyAlignment="1" applyProtection="1">
      <alignment horizontal="center" vertical="center" wrapText="1"/>
      <protection hidden="1"/>
    </xf>
    <xf numFmtId="0" fontId="8" fillId="0" borderId="57"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0" borderId="60" xfId="0" applyFont="1" applyBorder="1" applyAlignment="1" applyProtection="1">
      <alignment horizontal="center" vertical="center" wrapText="1"/>
      <protection hidden="1"/>
    </xf>
    <xf numFmtId="0" fontId="5" fillId="0" borderId="61" xfId="0" applyFont="1" applyBorder="1" applyAlignment="1" applyProtection="1">
      <alignment horizontal="center" vertical="center" wrapText="1"/>
      <protection hidden="1"/>
    </xf>
    <xf numFmtId="0" fontId="5" fillId="0" borderId="63" xfId="0" applyFont="1" applyBorder="1" applyAlignment="1" applyProtection="1">
      <alignment horizontal="center" vertical="center" wrapText="1"/>
      <protection hidden="1"/>
    </xf>
    <xf numFmtId="165" fontId="0" fillId="0" borderId="49" xfId="0" applyNumberFormat="1" applyFont="1" applyBorder="1" applyProtection="1">
      <protection locked="0"/>
    </xf>
    <xf numFmtId="165" fontId="0" fillId="0" borderId="44" xfId="0" applyNumberFormat="1" applyFont="1" applyBorder="1" applyProtection="1">
      <protection locked="0"/>
    </xf>
    <xf numFmtId="0" fontId="5" fillId="0" borderId="19" xfId="0" applyFont="1" applyBorder="1" applyAlignment="1" applyProtection="1">
      <alignment horizontal="center" vertical="center" wrapText="1"/>
      <protection hidden="1"/>
    </xf>
    <xf numFmtId="0" fontId="5" fillId="0" borderId="57"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0" fillId="8" borderId="51" xfId="0" applyFont="1" applyFill="1" applyBorder="1" applyAlignment="1" applyProtection="1">
      <alignment vertical="center"/>
      <protection hidden="1"/>
    </xf>
    <xf numFmtId="38" fontId="0" fillId="7" borderId="38" xfId="0" applyNumberFormat="1" applyFont="1" applyFill="1" applyBorder="1" applyAlignment="1" applyProtection="1">
      <alignment vertical="center"/>
      <protection hidden="1"/>
    </xf>
    <xf numFmtId="0" fontId="0" fillId="8" borderId="39" xfId="0" applyFont="1" applyFill="1" applyBorder="1" applyAlignment="1" applyProtection="1">
      <alignment vertical="center"/>
      <protection hidden="1"/>
    </xf>
    <xf numFmtId="0" fontId="0" fillId="8" borderId="47" xfId="0" applyFont="1" applyFill="1" applyBorder="1" applyAlignment="1" applyProtection="1">
      <alignment vertical="center"/>
      <protection hidden="1"/>
    </xf>
    <xf numFmtId="38" fontId="0" fillId="7" borderId="39" xfId="0" applyNumberFormat="1" applyFont="1" applyFill="1" applyBorder="1" applyAlignment="1" applyProtection="1">
      <alignment vertical="center"/>
      <protection hidden="1"/>
    </xf>
    <xf numFmtId="0" fontId="0" fillId="8" borderId="37" xfId="0" applyFont="1" applyFill="1" applyBorder="1" applyAlignment="1" applyProtection="1">
      <alignment vertical="center"/>
      <protection hidden="1"/>
    </xf>
    <xf numFmtId="0" fontId="0" fillId="8" borderId="59" xfId="0" applyFont="1" applyFill="1" applyBorder="1" applyAlignment="1" applyProtection="1">
      <alignment vertical="center"/>
      <protection hidden="1"/>
    </xf>
    <xf numFmtId="0" fontId="0" fillId="8" borderId="42" xfId="0" applyFont="1" applyFill="1" applyBorder="1" applyAlignment="1" applyProtection="1">
      <alignment vertical="center"/>
      <protection hidden="1"/>
    </xf>
    <xf numFmtId="0" fontId="0" fillId="8" borderId="22" xfId="0" applyFont="1" applyFill="1" applyBorder="1" applyAlignment="1" applyProtection="1">
      <alignment vertical="center"/>
      <protection hidden="1"/>
    </xf>
    <xf numFmtId="0" fontId="0" fillId="8" borderId="48" xfId="0" applyFont="1" applyFill="1" applyBorder="1" applyAlignment="1" applyProtection="1">
      <alignment vertical="center"/>
      <protection hidden="1"/>
    </xf>
    <xf numFmtId="42" fontId="0" fillId="7" borderId="41" xfId="0" applyNumberFormat="1" applyFont="1" applyFill="1" applyBorder="1" applyAlignment="1" applyProtection="1">
      <alignment vertical="center"/>
      <protection hidden="1"/>
    </xf>
    <xf numFmtId="0" fontId="0" fillId="8" borderId="40" xfId="0" applyFont="1" applyFill="1" applyBorder="1" applyAlignment="1" applyProtection="1">
      <alignment vertical="center"/>
      <protection hidden="1"/>
    </xf>
    <xf numFmtId="0" fontId="0" fillId="0" borderId="53" xfId="0" applyFont="1" applyBorder="1" applyProtection="1">
      <protection hidden="1"/>
    </xf>
    <xf numFmtId="0" fontId="0" fillId="0" borderId="54" xfId="0" applyFont="1" applyBorder="1" applyProtection="1">
      <protection hidden="1"/>
    </xf>
    <xf numFmtId="0" fontId="24" fillId="0" borderId="37" xfId="0" applyFont="1" applyBorder="1" applyAlignment="1" applyProtection="1">
      <alignment horizontal="center" vertical="center" wrapText="1"/>
      <protection hidden="1"/>
    </xf>
    <xf numFmtId="0" fontId="24" fillId="0" borderId="45" xfId="0" applyFont="1" applyBorder="1" applyAlignment="1" applyProtection="1">
      <alignment horizontal="center" vertical="center" wrapText="1"/>
      <protection hidden="1"/>
    </xf>
    <xf numFmtId="0" fontId="24" fillId="0" borderId="40" xfId="0" applyFont="1" applyBorder="1" applyAlignment="1" applyProtection="1">
      <alignment horizontal="center" vertical="center" wrapText="1"/>
      <protection hidden="1"/>
    </xf>
    <xf numFmtId="0" fontId="24" fillId="0" borderId="22" xfId="0" applyFont="1" applyBorder="1" applyAlignment="1" applyProtection="1">
      <alignment horizontal="center" vertical="center" wrapText="1"/>
      <protection hidden="1"/>
    </xf>
    <xf numFmtId="0" fontId="24" fillId="0" borderId="41" xfId="0" applyFont="1" applyBorder="1" applyAlignment="1" applyProtection="1">
      <alignment horizontal="center" vertical="center" wrapText="1"/>
      <protection hidden="1"/>
    </xf>
    <xf numFmtId="0" fontId="24" fillId="0" borderId="46" xfId="0" applyFont="1" applyBorder="1" applyAlignment="1" applyProtection="1">
      <alignment horizontal="center" vertical="center" wrapText="1"/>
      <protection hidden="1"/>
    </xf>
    <xf numFmtId="0" fontId="24" fillId="0" borderId="52" xfId="0" applyFont="1" applyBorder="1" applyAlignment="1" applyProtection="1">
      <alignment horizontal="center" vertical="center" wrapText="1"/>
      <protection hidden="1"/>
    </xf>
    <xf numFmtId="0" fontId="22" fillId="0" borderId="20" xfId="0" applyFont="1" applyBorder="1" applyProtection="1">
      <protection hidden="1"/>
    </xf>
    <xf numFmtId="0" fontId="22" fillId="0" borderId="20" xfId="0" applyFont="1" applyBorder="1" applyAlignment="1" applyProtection="1">
      <alignment horizontal="left"/>
      <protection locked="0"/>
    </xf>
    <xf numFmtId="0" fontId="22" fillId="0" borderId="49" xfId="0" applyFont="1" applyBorder="1" applyAlignment="1" applyProtection="1">
      <alignment horizontal="left"/>
      <protection locked="0"/>
    </xf>
    <xf numFmtId="38" fontId="22" fillId="0" borderId="12" xfId="0" applyNumberFormat="1" applyFont="1" applyBorder="1" applyProtection="1">
      <protection locked="0"/>
    </xf>
    <xf numFmtId="38" fontId="22" fillId="0" borderId="20" xfId="0" applyNumberFormat="1" applyFont="1" applyBorder="1" applyProtection="1">
      <protection locked="0"/>
    </xf>
    <xf numFmtId="0" fontId="22" fillId="0" borderId="21" xfId="0" applyFont="1" applyBorder="1" applyProtection="1">
      <protection hidden="1"/>
    </xf>
    <xf numFmtId="0" fontId="22" fillId="0" borderId="21" xfId="0" applyFont="1" applyBorder="1" applyAlignment="1" applyProtection="1">
      <alignment horizontal="left"/>
      <protection locked="0"/>
    </xf>
    <xf numFmtId="0" fontId="22" fillId="0" borderId="44" xfId="0" applyFont="1" applyBorder="1" applyAlignment="1" applyProtection="1">
      <alignment horizontal="left"/>
      <protection locked="0"/>
    </xf>
    <xf numFmtId="0" fontId="22" fillId="8" borderId="14" xfId="0" applyFont="1" applyFill="1" applyBorder="1" applyProtection="1">
      <protection hidden="1"/>
    </xf>
    <xf numFmtId="0" fontId="22" fillId="8" borderId="2" xfId="0" applyFont="1" applyFill="1" applyBorder="1" applyProtection="1">
      <protection hidden="1"/>
    </xf>
    <xf numFmtId="0" fontId="22" fillId="8" borderId="51" xfId="0" applyFont="1" applyFill="1" applyBorder="1" applyProtection="1">
      <protection hidden="1"/>
    </xf>
    <xf numFmtId="0" fontId="24" fillId="0" borderId="48" xfId="0" applyFont="1" applyBorder="1" applyAlignment="1" applyProtection="1">
      <alignment horizontal="center" vertical="center" wrapText="1"/>
      <protection hidden="1"/>
    </xf>
    <xf numFmtId="41" fontId="22" fillId="7" borderId="14" xfId="0" applyNumberFormat="1" applyFont="1" applyFill="1" applyBorder="1" applyProtection="1">
      <protection hidden="1"/>
    </xf>
    <xf numFmtId="41" fontId="22" fillId="7" borderId="19" xfId="0" applyNumberFormat="1" applyFont="1" applyFill="1" applyBorder="1" applyProtection="1">
      <protection hidden="1"/>
    </xf>
    <xf numFmtId="0" fontId="22" fillId="8" borderId="57" xfId="0" applyFont="1" applyFill="1" applyBorder="1" applyProtection="1">
      <protection hidden="1"/>
    </xf>
    <xf numFmtId="0" fontId="5" fillId="10" borderId="36" xfId="0" applyFont="1" applyFill="1" applyBorder="1" applyAlignment="1" applyProtection="1">
      <alignment horizontal="center"/>
      <protection hidden="1"/>
    </xf>
    <xf numFmtId="0" fontId="5" fillId="10" borderId="37" xfId="0" applyFont="1" applyFill="1" applyBorder="1" applyAlignment="1" applyProtection="1">
      <alignment horizontal="center"/>
      <protection hidden="1"/>
    </xf>
    <xf numFmtId="0" fontId="0" fillId="0" borderId="10" xfId="0" applyBorder="1" applyProtection="1">
      <protection hidden="1"/>
    </xf>
    <xf numFmtId="0" fontId="0" fillId="0" borderId="11" xfId="0" applyBorder="1" applyProtection="1">
      <protection hidden="1"/>
    </xf>
    <xf numFmtId="0" fontId="0" fillId="0" borderId="40" xfId="0" applyBorder="1" applyProtection="1">
      <protection hidden="1"/>
    </xf>
    <xf numFmtId="0" fontId="0" fillId="0" borderId="41" xfId="0" applyBorder="1" applyProtection="1">
      <protection hidden="1"/>
    </xf>
    <xf numFmtId="0" fontId="3" fillId="8" borderId="57" xfId="0" applyFont="1" applyFill="1" applyBorder="1" applyAlignment="1" applyProtection="1">
      <alignment vertical="center"/>
      <protection hidden="1"/>
    </xf>
    <xf numFmtId="0" fontId="3" fillId="0" borderId="20"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4" fontId="3" fillId="0" borderId="39" xfId="0" applyNumberFormat="1" applyFont="1" applyBorder="1" applyAlignment="1" applyProtection="1">
      <alignment vertical="center"/>
      <protection locked="0"/>
    </xf>
    <xf numFmtId="0" fontId="3" fillId="0" borderId="47" xfId="0" applyFont="1" applyBorder="1" applyAlignment="1" applyProtection="1">
      <alignment vertical="center"/>
      <protection locked="0"/>
    </xf>
    <xf numFmtId="0" fontId="3" fillId="0" borderId="48" xfId="0" applyFont="1" applyBorder="1" applyAlignment="1" applyProtection="1">
      <alignment vertical="center"/>
      <protection locked="0"/>
    </xf>
    <xf numFmtId="0" fontId="0" fillId="6" borderId="0" xfId="0" applyFont="1" applyFill="1" applyAlignment="1" applyProtection="1">
      <alignment horizontal="center" vertical="center"/>
      <protection hidden="1"/>
    </xf>
    <xf numFmtId="0" fontId="0" fillId="6" borderId="0" xfId="0" applyFont="1" applyFill="1" applyAlignment="1" applyProtection="1">
      <alignment vertical="center"/>
      <protection hidden="1"/>
    </xf>
    <xf numFmtId="0" fontId="0" fillId="6" borderId="0" xfId="0" applyFont="1" applyFill="1" applyBorder="1" applyAlignment="1" applyProtection="1">
      <protection hidden="1"/>
    </xf>
    <xf numFmtId="0" fontId="9" fillId="6" borderId="8" xfId="0" applyFont="1" applyFill="1" applyBorder="1" applyAlignment="1" applyProtection="1">
      <alignment vertical="center"/>
      <protection hidden="1"/>
    </xf>
    <xf numFmtId="0" fontId="0" fillId="6" borderId="0" xfId="0" applyFill="1" applyProtection="1">
      <protection hidden="1"/>
    </xf>
    <xf numFmtId="4" fontId="6" fillId="6" borderId="0" xfId="0" applyNumberFormat="1" applyFont="1" applyFill="1" applyBorder="1" applyAlignment="1" applyProtection="1">
      <protection hidden="1"/>
    </xf>
    <xf numFmtId="1" fontId="4" fillId="6" borderId="0" xfId="0" applyNumberFormat="1" applyFont="1" applyFill="1" applyBorder="1" applyAlignment="1" applyProtection="1">
      <alignment horizontal="right" vertical="center"/>
      <protection hidden="1"/>
    </xf>
    <xf numFmtId="0" fontId="5" fillId="0" borderId="9" xfId="0" applyFont="1" applyBorder="1" applyAlignment="1" applyProtection="1">
      <alignment horizontal="center" vertical="center" wrapText="1"/>
      <protection hidden="1"/>
    </xf>
    <xf numFmtId="0" fontId="5" fillId="0" borderId="9" xfId="0" applyFont="1" applyBorder="1" applyAlignment="1" applyProtection="1">
      <alignment horizontal="left" vertical="center" wrapText="1"/>
      <protection hidden="1"/>
    </xf>
    <xf numFmtId="0" fontId="0" fillId="8" borderId="52" xfId="0" applyFont="1" applyFill="1" applyBorder="1" applyAlignment="1" applyProtection="1">
      <alignment vertical="center"/>
      <protection hidden="1"/>
    </xf>
    <xf numFmtId="168" fontId="3" fillId="7" borderId="52" xfId="0" applyNumberFormat="1" applyFont="1" applyFill="1" applyBorder="1" applyAlignment="1" applyProtection="1">
      <alignment vertical="center"/>
      <protection hidden="1"/>
    </xf>
    <xf numFmtId="168" fontId="0" fillId="7" borderId="53" xfId="0" applyNumberFormat="1" applyFont="1" applyFill="1" applyBorder="1" applyAlignment="1" applyProtection="1">
      <alignment vertical="center"/>
      <protection hidden="1"/>
    </xf>
    <xf numFmtId="0" fontId="0" fillId="0" borderId="53" xfId="0" applyFont="1" applyBorder="1" applyAlignment="1" applyProtection="1">
      <alignment vertical="center"/>
      <protection hidden="1"/>
    </xf>
    <xf numFmtId="0" fontId="0" fillId="0" borderId="54" xfId="0" applyFont="1" applyBorder="1" applyAlignment="1" applyProtection="1">
      <alignment horizontal="left" vertical="center"/>
      <protection locked="0"/>
    </xf>
    <xf numFmtId="0" fontId="0" fillId="0" borderId="54" xfId="0" applyFont="1" applyBorder="1" applyAlignment="1" applyProtection="1">
      <alignment vertical="center"/>
      <protection hidden="1"/>
    </xf>
    <xf numFmtId="0" fontId="0" fillId="0" borderId="55" xfId="0" applyFont="1" applyBorder="1" applyAlignment="1" applyProtection="1">
      <alignment horizontal="left" vertical="center"/>
      <protection locked="0"/>
    </xf>
    <xf numFmtId="0" fontId="9" fillId="6" borderId="8" xfId="0" applyFont="1" applyFill="1" applyBorder="1" applyAlignment="1" applyProtection="1">
      <alignment horizontal="center" vertical="center"/>
      <protection hidden="1"/>
    </xf>
    <xf numFmtId="0" fontId="8" fillId="4" borderId="62" xfId="0" applyFont="1" applyFill="1" applyBorder="1" applyAlignment="1" applyProtection="1">
      <alignment horizontal="center" vertical="center" wrapText="1"/>
      <protection hidden="1"/>
    </xf>
    <xf numFmtId="0" fontId="0" fillId="0" borderId="6" xfId="0" applyFont="1" applyBorder="1" applyAlignment="1" applyProtection="1">
      <alignment vertical="center"/>
      <protection hidden="1"/>
    </xf>
    <xf numFmtId="169" fontId="3" fillId="7" borderId="51" xfId="0" applyNumberFormat="1" applyFont="1" applyFill="1" applyBorder="1" applyAlignment="1" applyProtection="1">
      <alignment vertical="center"/>
      <protection hidden="1"/>
    </xf>
    <xf numFmtId="168" fontId="0" fillId="7" borderId="13" xfId="0" applyNumberFormat="1" applyFont="1" applyFill="1" applyBorder="1" applyProtection="1">
      <protection hidden="1"/>
    </xf>
    <xf numFmtId="168" fontId="0" fillId="7" borderId="11" xfId="0" applyNumberFormat="1" applyFont="1" applyFill="1" applyBorder="1" applyProtection="1">
      <protection hidden="1"/>
    </xf>
    <xf numFmtId="168" fontId="0" fillId="7" borderId="41" xfId="0" applyNumberFormat="1" applyFont="1" applyFill="1" applyBorder="1" applyAlignment="1" applyProtection="1">
      <alignment vertical="center"/>
      <protection hidden="1"/>
    </xf>
    <xf numFmtId="165" fontId="22" fillId="0" borderId="20" xfId="0" applyNumberFormat="1" applyFont="1" applyBorder="1" applyProtection="1">
      <protection locked="0"/>
    </xf>
    <xf numFmtId="165" fontId="22" fillId="0" borderId="49" xfId="0" applyNumberFormat="1" applyFont="1" applyBorder="1" applyProtection="1">
      <protection locked="0"/>
    </xf>
    <xf numFmtId="165" fontId="22" fillId="0" borderId="12" xfId="0" applyNumberFormat="1" applyFont="1" applyBorder="1" applyProtection="1">
      <protection locked="0"/>
    </xf>
    <xf numFmtId="165" fontId="22" fillId="0" borderId="64" xfId="0" applyNumberFormat="1" applyFont="1" applyBorder="1" applyProtection="1">
      <protection locked="0"/>
    </xf>
    <xf numFmtId="168" fontId="22" fillId="7" borderId="53" xfId="0" applyNumberFormat="1" applyFont="1" applyFill="1" applyBorder="1" applyProtection="1">
      <protection hidden="1"/>
    </xf>
    <xf numFmtId="168" fontId="22" fillId="7" borderId="9" xfId="0" applyNumberFormat="1" applyFont="1" applyFill="1" applyBorder="1" applyProtection="1">
      <protection hidden="1"/>
    </xf>
    <xf numFmtId="168" fontId="22" fillId="7" borderId="15" xfId="0" applyNumberFormat="1" applyFont="1" applyFill="1" applyBorder="1" applyProtection="1">
      <protection hidden="1"/>
    </xf>
    <xf numFmtId="168" fontId="26" fillId="7" borderId="52" xfId="0" applyNumberFormat="1" applyFont="1" applyFill="1" applyBorder="1" applyProtection="1">
      <protection hidden="1"/>
    </xf>
    <xf numFmtId="168" fontId="22" fillId="7" borderId="13" xfId="0" applyNumberFormat="1" applyFont="1" applyFill="1" applyBorder="1" applyProtection="1">
      <protection hidden="1"/>
    </xf>
    <xf numFmtId="168" fontId="3" fillId="0" borderId="39" xfId="0" applyNumberFormat="1" applyFont="1" applyBorder="1" applyAlignment="1" applyProtection="1">
      <alignment vertical="center"/>
      <protection locked="0"/>
    </xf>
    <xf numFmtId="168" fontId="3" fillId="7" borderId="56" xfId="0" applyNumberFormat="1" applyFont="1" applyFill="1" applyBorder="1" applyAlignment="1" applyProtection="1">
      <alignment vertical="center"/>
      <protection hidden="1"/>
    </xf>
    <xf numFmtId="168" fontId="3" fillId="0" borderId="21" xfId="0" applyNumberFormat="1" applyFont="1" applyBorder="1" applyAlignment="1" applyProtection="1">
      <alignment vertical="center"/>
      <protection locked="0"/>
    </xf>
    <xf numFmtId="168" fontId="11" fillId="7" borderId="59" xfId="0" applyNumberFormat="1" applyFont="1" applyFill="1" applyBorder="1" applyAlignment="1" applyProtection="1">
      <alignment vertical="center"/>
      <protection hidden="1"/>
    </xf>
    <xf numFmtId="10" fontId="3" fillId="0" borderId="39" xfId="1" applyNumberFormat="1" applyFont="1" applyBorder="1" applyAlignment="1" applyProtection="1">
      <alignment vertical="center"/>
      <protection locked="0"/>
    </xf>
    <xf numFmtId="10" fontId="3" fillId="0" borderId="21" xfId="1" applyNumberFormat="1" applyFont="1" applyBorder="1" applyAlignment="1" applyProtection="1">
      <alignment vertical="center"/>
      <protection locked="0"/>
    </xf>
    <xf numFmtId="10" fontId="3" fillId="0" borderId="37" xfId="1" applyNumberFormat="1" applyFont="1" applyBorder="1" applyAlignment="1" applyProtection="1">
      <alignment vertical="center"/>
      <protection locked="0"/>
    </xf>
    <xf numFmtId="10" fontId="3" fillId="0" borderId="11" xfId="1" applyNumberFormat="1" applyFont="1" applyBorder="1" applyAlignment="1" applyProtection="1">
      <alignment vertical="center"/>
      <protection locked="0"/>
    </xf>
    <xf numFmtId="0" fontId="30" fillId="0" borderId="0" xfId="0" applyFont="1" applyFill="1" applyProtection="1">
      <protection hidden="1"/>
    </xf>
    <xf numFmtId="3" fontId="30" fillId="0" borderId="0" xfId="0" applyNumberFormat="1" applyFont="1" applyFill="1" applyProtection="1">
      <protection hidden="1"/>
    </xf>
    <xf numFmtId="9" fontId="30" fillId="0" borderId="0" xfId="0" applyNumberFormat="1" applyFont="1" applyFill="1" applyProtection="1">
      <protection hidden="1"/>
    </xf>
    <xf numFmtId="0" fontId="0" fillId="0" borderId="10" xfId="0" applyFont="1" applyBorder="1" applyAlignment="1" applyProtection="1">
      <alignment vertical="center"/>
      <protection hidden="1"/>
    </xf>
    <xf numFmtId="4" fontId="30" fillId="0" borderId="11" xfId="0" applyNumberFormat="1" applyFont="1" applyFill="1" applyBorder="1" applyAlignment="1" applyProtection="1">
      <alignment horizontal="center"/>
      <protection hidden="1"/>
    </xf>
    <xf numFmtId="0" fontId="0" fillId="0" borderId="40" xfId="0" applyFont="1" applyBorder="1" applyAlignment="1" applyProtection="1">
      <alignment vertical="center"/>
      <protection hidden="1"/>
    </xf>
    <xf numFmtId="4" fontId="30" fillId="0" borderId="41" xfId="0" applyNumberFormat="1" applyFont="1" applyFill="1" applyBorder="1" applyAlignment="1" applyProtection="1">
      <alignment horizontal="center"/>
      <protection hidden="1"/>
    </xf>
    <xf numFmtId="0" fontId="0" fillId="0" borderId="12" xfId="0" applyFont="1" applyBorder="1" applyAlignment="1" applyProtection="1">
      <alignment vertical="center"/>
      <protection hidden="1"/>
    </xf>
    <xf numFmtId="4" fontId="30" fillId="0" borderId="13" xfId="0" applyNumberFormat="1" applyFont="1" applyFill="1" applyBorder="1" applyAlignment="1" applyProtection="1">
      <alignment horizontal="center"/>
      <protection hidden="1"/>
    </xf>
    <xf numFmtId="0" fontId="5" fillId="0" borderId="14" xfId="0" applyFont="1" applyBorder="1" applyAlignment="1" applyProtection="1">
      <alignment vertical="center"/>
      <protection hidden="1"/>
    </xf>
    <xf numFmtId="0" fontId="31" fillId="0" borderId="15" xfId="0" applyFont="1" applyFill="1" applyBorder="1" applyAlignment="1" applyProtection="1">
      <alignment horizontal="center"/>
      <protection hidden="1"/>
    </xf>
    <xf numFmtId="0" fontId="5" fillId="0" borderId="9" xfId="0" applyFont="1" applyBorder="1" applyAlignment="1" applyProtection="1">
      <alignment vertical="center"/>
      <protection hidden="1"/>
    </xf>
    <xf numFmtId="0" fontId="0" fillId="0" borderId="51" xfId="0" applyFont="1" applyBorder="1" applyAlignment="1" applyProtection="1">
      <alignment vertical="center"/>
      <protection hidden="1"/>
    </xf>
    <xf numFmtId="0" fontId="0" fillId="0" borderId="52" xfId="0" applyFont="1" applyBorder="1" applyAlignment="1" applyProtection="1">
      <alignment vertical="center"/>
      <protection hidden="1"/>
    </xf>
    <xf numFmtId="0" fontId="5" fillId="0" borderId="1" xfId="0" applyFont="1" applyBorder="1" applyAlignment="1" applyProtection="1">
      <alignment horizontal="center" vertical="center" wrapText="1"/>
      <protection hidden="1"/>
    </xf>
    <xf numFmtId="0" fontId="0" fillId="0" borderId="69" xfId="0" applyFont="1" applyBorder="1" applyAlignment="1" applyProtection="1">
      <alignment vertical="center"/>
      <protection locked="0"/>
    </xf>
    <xf numFmtId="167" fontId="0" fillId="0" borderId="53" xfId="0" applyNumberFormat="1" applyFont="1" applyBorder="1" applyAlignment="1" applyProtection="1">
      <alignment vertical="center"/>
      <protection locked="0"/>
    </xf>
    <xf numFmtId="167" fontId="0" fillId="0" borderId="54" xfId="0" applyNumberFormat="1" applyFont="1" applyBorder="1" applyAlignment="1" applyProtection="1">
      <alignment vertical="center"/>
      <protection locked="0"/>
    </xf>
    <xf numFmtId="167" fontId="0" fillId="0" borderId="52" xfId="0" applyNumberFormat="1" applyFont="1" applyBorder="1" applyAlignment="1" applyProtection="1">
      <alignment vertical="center"/>
      <protection locked="0"/>
    </xf>
    <xf numFmtId="4" fontId="3" fillId="0" borderId="47" xfId="0" applyNumberFormat="1" applyFont="1" applyBorder="1" applyAlignment="1" applyProtection="1">
      <alignment vertical="center"/>
      <protection locked="0"/>
    </xf>
    <xf numFmtId="4" fontId="3" fillId="0" borderId="44" xfId="0" applyNumberFormat="1" applyFont="1" applyBorder="1" applyAlignment="1" applyProtection="1">
      <alignment vertical="center"/>
      <protection locked="0"/>
    </xf>
    <xf numFmtId="4" fontId="3" fillId="0" borderId="37" xfId="1" applyNumberFormat="1" applyFont="1" applyBorder="1" applyAlignment="1" applyProtection="1">
      <alignment vertical="center"/>
      <protection locked="0"/>
    </xf>
    <xf numFmtId="4" fontId="3" fillId="0" borderId="11" xfId="1" applyNumberFormat="1" applyFont="1" applyBorder="1" applyAlignment="1" applyProtection="1">
      <alignment vertical="center"/>
      <protection locked="0"/>
    </xf>
    <xf numFmtId="4" fontId="4" fillId="6" borderId="0" xfId="0" applyNumberFormat="1" applyFont="1" applyFill="1" applyBorder="1" applyAlignment="1" applyProtection="1">
      <alignment horizontal="center" vertical="center"/>
      <protection hidden="1"/>
    </xf>
    <xf numFmtId="4" fontId="2" fillId="6" borderId="0" xfId="0" applyNumberFormat="1" applyFont="1" applyFill="1" applyBorder="1" applyAlignment="1" applyProtection="1">
      <alignment horizontal="center" vertical="center"/>
      <protection hidden="1"/>
    </xf>
    <xf numFmtId="4" fontId="12" fillId="3" borderId="5" xfId="0" applyNumberFormat="1" applyFont="1" applyFill="1" applyBorder="1" applyAlignment="1" applyProtection="1">
      <alignment horizontal="right" vertical="center"/>
      <protection hidden="1"/>
    </xf>
    <xf numFmtId="4" fontId="36" fillId="12" borderId="9" xfId="0" applyNumberFormat="1" applyFont="1" applyFill="1" applyBorder="1" applyAlignment="1" applyProtection="1">
      <alignment vertical="center"/>
      <protection hidden="1"/>
    </xf>
    <xf numFmtId="10" fontId="12" fillId="5" borderId="9" xfId="1" applyNumberFormat="1" applyFont="1" applyFill="1" applyBorder="1" applyAlignment="1" applyProtection="1">
      <alignment horizontal="center" vertical="center"/>
      <protection locked="0"/>
    </xf>
    <xf numFmtId="14" fontId="12" fillId="5" borderId="9" xfId="1" applyNumberFormat="1" applyFont="1" applyFill="1" applyBorder="1" applyAlignment="1" applyProtection="1">
      <alignment horizontal="center" vertical="center"/>
      <protection locked="0"/>
    </xf>
    <xf numFmtId="0" fontId="11" fillId="4" borderId="62" xfId="0" applyFont="1" applyFill="1" applyBorder="1" applyAlignment="1" applyProtection="1">
      <alignment horizontal="center" vertical="center" wrapText="1"/>
      <protection hidden="1"/>
    </xf>
    <xf numFmtId="9" fontId="11" fillId="4" borderId="62" xfId="1" applyFont="1" applyFill="1" applyBorder="1" applyAlignment="1" applyProtection="1">
      <alignment horizontal="center" vertical="center" wrapText="1"/>
      <protection hidden="1"/>
    </xf>
    <xf numFmtId="168" fontId="12" fillId="7" borderId="41" xfId="0" applyNumberFormat="1" applyFont="1" applyFill="1" applyBorder="1" applyAlignment="1" applyProtection="1">
      <alignment vertical="center"/>
      <protection hidden="1"/>
    </xf>
    <xf numFmtId="9" fontId="0" fillId="0" borderId="53" xfId="1" applyFont="1" applyBorder="1" applyProtection="1">
      <protection locked="0"/>
    </xf>
    <xf numFmtId="9" fontId="0" fillId="0" borderId="54" xfId="1" applyFont="1" applyBorder="1" applyProtection="1">
      <protection locked="0"/>
    </xf>
    <xf numFmtId="0" fontId="0" fillId="6" borderId="0" xfId="0" applyFont="1" applyFill="1" applyAlignment="1" applyProtection="1">
      <protection hidden="1"/>
    </xf>
    <xf numFmtId="168" fontId="0" fillId="0" borderId="20" xfId="0" applyNumberFormat="1" applyFont="1" applyBorder="1" applyProtection="1">
      <protection locked="0"/>
    </xf>
    <xf numFmtId="168" fontId="0" fillId="0" borderId="49" xfId="0" applyNumberFormat="1" applyFont="1" applyBorder="1" applyProtection="1">
      <protection locked="0"/>
    </xf>
    <xf numFmtId="168" fontId="0" fillId="0" borderId="21" xfId="0" applyNumberFormat="1" applyFont="1" applyBorder="1" applyProtection="1">
      <protection locked="0"/>
    </xf>
    <xf numFmtId="168" fontId="0" fillId="0" borderId="44" xfId="0" applyNumberFormat="1" applyFont="1" applyBorder="1" applyProtection="1">
      <protection locked="0"/>
    </xf>
    <xf numFmtId="42" fontId="0" fillId="0" borderId="12" xfId="0" applyNumberFormat="1" applyFont="1" applyBorder="1" applyProtection="1">
      <protection locked="0"/>
    </xf>
    <xf numFmtId="42" fontId="0" fillId="0" borderId="10" xfId="0" applyNumberFormat="1" applyFont="1" applyBorder="1" applyProtection="1">
      <protection locked="0"/>
    </xf>
    <xf numFmtId="0" fontId="9" fillId="0" borderId="21"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2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53" xfId="0" applyFont="1" applyBorder="1" applyAlignment="1" applyProtection="1">
      <alignment horizontal="left" vertical="center"/>
      <protection locked="0"/>
    </xf>
    <xf numFmtId="0" fontId="0" fillId="0" borderId="53" xfId="0" applyBorder="1" applyAlignment="1" applyProtection="1">
      <alignment horizontal="left"/>
      <protection locked="0"/>
    </xf>
    <xf numFmtId="0" fontId="0" fillId="0" borderId="53" xfId="0" applyFont="1" applyBorder="1" applyAlignment="1" applyProtection="1">
      <alignment horizontal="left"/>
      <protection locked="0"/>
    </xf>
    <xf numFmtId="0" fontId="0" fillId="0" borderId="54" xfId="0" applyFont="1" applyBorder="1" applyAlignment="1" applyProtection="1">
      <alignment horizontal="left"/>
      <protection locked="0"/>
    </xf>
    <xf numFmtId="0" fontId="4" fillId="6" borderId="0" xfId="0" applyFont="1" applyFill="1" applyBorder="1" applyAlignment="1" applyProtection="1">
      <alignment horizontal="right" vertical="center"/>
      <protection hidden="1"/>
    </xf>
    <xf numFmtId="0" fontId="5" fillId="0" borderId="14"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5" fillId="0" borderId="39" xfId="0" applyFont="1" applyBorder="1" applyAlignment="1" applyProtection="1">
      <alignment horizontal="center" vertical="center" wrapText="1"/>
      <protection hidden="1"/>
    </xf>
    <xf numFmtId="0" fontId="5" fillId="0" borderId="47" xfId="0" applyFont="1" applyBorder="1" applyAlignment="1" applyProtection="1">
      <alignment horizontal="center" vertical="center" wrapText="1"/>
      <protection hidden="1"/>
    </xf>
    <xf numFmtId="0" fontId="30" fillId="0" borderId="0" xfId="0" applyFont="1" applyFill="1" applyAlignment="1" applyProtection="1">
      <alignment horizontal="left"/>
      <protection hidden="1"/>
    </xf>
    <xf numFmtId="0" fontId="30" fillId="0" borderId="0" xfId="0" applyFont="1" applyFill="1" applyAlignment="1" applyProtection="1">
      <protection hidden="1"/>
    </xf>
    <xf numFmtId="0" fontId="31" fillId="0" borderId="64" xfId="0" applyFont="1" applyFill="1" applyBorder="1" applyProtection="1">
      <protection hidden="1"/>
    </xf>
    <xf numFmtId="4" fontId="36" fillId="5" borderId="9" xfId="0" applyNumberFormat="1" applyFont="1" applyFill="1" applyBorder="1" applyAlignment="1" applyProtection="1">
      <alignment horizontal="center" vertical="center" wrapText="1"/>
      <protection hidden="1"/>
    </xf>
    <xf numFmtId="0" fontId="0" fillId="0" borderId="54" xfId="0" applyFont="1" applyBorder="1" applyAlignment="1" applyProtection="1">
      <alignment horizontal="left" vertical="center" wrapText="1"/>
      <protection locked="0"/>
    </xf>
    <xf numFmtId="168" fontId="23" fillId="7" borderId="53" xfId="0" applyNumberFormat="1" applyFont="1" applyFill="1" applyBorder="1" applyAlignment="1" applyProtection="1">
      <alignment vertical="center"/>
      <protection hidden="1"/>
    </xf>
    <xf numFmtId="0" fontId="3" fillId="0" borderId="12"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0" fillId="0" borderId="53" xfId="0" applyFont="1" applyBorder="1" applyAlignment="1" applyProtection="1">
      <alignment horizontal="left" vertical="center" wrapText="1"/>
      <protection locked="0"/>
    </xf>
    <xf numFmtId="0" fontId="8" fillId="0" borderId="23" xfId="0" applyFont="1" applyBorder="1" applyAlignment="1" applyProtection="1">
      <alignment horizontal="center" vertical="center" wrapText="1"/>
      <protection hidden="1"/>
    </xf>
    <xf numFmtId="4" fontId="3" fillId="0" borderId="38" xfId="0" applyNumberFormat="1" applyFont="1" applyBorder="1" applyAlignment="1" applyProtection="1">
      <alignment vertical="center"/>
      <protection locked="0"/>
    </xf>
    <xf numFmtId="4" fontId="3" fillId="0" borderId="34" xfId="0" applyNumberFormat="1" applyFont="1" applyBorder="1" applyAlignment="1" applyProtection="1">
      <alignment vertical="center"/>
      <protection locked="0"/>
    </xf>
    <xf numFmtId="4" fontId="3" fillId="0" borderId="42" xfId="0" applyNumberFormat="1" applyFont="1" applyBorder="1" applyAlignment="1" applyProtection="1">
      <alignment vertical="center"/>
      <protection locked="0"/>
    </xf>
    <xf numFmtId="168" fontId="3" fillId="7" borderId="53" xfId="0" applyNumberFormat="1" applyFont="1" applyFill="1" applyBorder="1" applyAlignment="1" applyProtection="1">
      <alignment vertical="center"/>
      <protection hidden="1"/>
    </xf>
    <xf numFmtId="4" fontId="11" fillId="0" borderId="9" xfId="0" applyNumberFormat="1" applyFont="1" applyBorder="1" applyAlignment="1" applyProtection="1">
      <alignment vertical="center"/>
      <protection hidden="1"/>
    </xf>
    <xf numFmtId="0" fontId="30" fillId="0" borderId="0" xfId="0" applyFont="1" applyFill="1" applyAlignment="1" applyProtection="1">
      <alignment wrapText="1"/>
      <protection hidden="1"/>
    </xf>
    <xf numFmtId="0" fontId="12" fillId="5" borderId="1" xfId="0" applyFont="1" applyFill="1" applyBorder="1" applyAlignment="1" applyProtection="1">
      <alignment horizontal="left" vertical="center" wrapText="1"/>
      <protection locked="0"/>
    </xf>
    <xf numFmtId="171" fontId="0" fillId="6" borderId="0" xfId="0" applyNumberFormat="1" applyFont="1" applyFill="1" applyProtection="1">
      <protection hidden="1"/>
    </xf>
    <xf numFmtId="4" fontId="11" fillId="3" borderId="9" xfId="0" applyNumberFormat="1" applyFont="1" applyFill="1" applyBorder="1" applyAlignment="1" applyProtection="1">
      <alignment vertical="center"/>
      <protection hidden="1"/>
    </xf>
    <xf numFmtId="4" fontId="11" fillId="3" borderId="4" xfId="0" applyNumberFormat="1" applyFont="1" applyFill="1" applyBorder="1" applyAlignment="1" applyProtection="1">
      <alignment vertical="center"/>
      <protection hidden="1"/>
    </xf>
    <xf numFmtId="0" fontId="12" fillId="2" borderId="1" xfId="0" applyFont="1" applyFill="1" applyBorder="1" applyAlignment="1" applyProtection="1">
      <alignment horizontal="right" vertical="center" wrapText="1"/>
      <protection hidden="1"/>
    </xf>
    <xf numFmtId="10" fontId="12" fillId="3" borderId="9" xfId="1" applyNumberFormat="1" applyFont="1" applyFill="1" applyBorder="1" applyAlignment="1" applyProtection="1">
      <alignment horizontal="center" vertical="center"/>
      <protection hidden="1"/>
    </xf>
    <xf numFmtId="0" fontId="12" fillId="6" borderId="1" xfId="0" applyFont="1" applyFill="1" applyBorder="1" applyAlignment="1" applyProtection="1">
      <alignment horizontal="right" vertical="center" wrapText="1"/>
      <protection hidden="1"/>
    </xf>
    <xf numFmtId="168" fontId="3" fillId="7" borderId="51" xfId="0" applyNumberFormat="1" applyFont="1" applyFill="1" applyBorder="1" applyAlignment="1" applyProtection="1">
      <alignment vertical="center"/>
      <protection locked="0"/>
    </xf>
    <xf numFmtId="168" fontId="3" fillId="7" borderId="53" xfId="0" applyNumberFormat="1" applyFont="1" applyFill="1" applyBorder="1" applyAlignment="1" applyProtection="1">
      <alignment vertical="center"/>
      <protection locked="0"/>
    </xf>
    <xf numFmtId="168" fontId="3" fillId="7" borderId="59" xfId="0" applyNumberFormat="1" applyFont="1" applyFill="1" applyBorder="1" applyAlignment="1" applyProtection="1">
      <alignment vertical="center"/>
      <protection locked="0"/>
    </xf>
    <xf numFmtId="0" fontId="37" fillId="6" borderId="0" xfId="0" applyFont="1" applyFill="1" applyProtection="1">
      <protection hidden="1"/>
    </xf>
    <xf numFmtId="0" fontId="34" fillId="6" borderId="0" xfId="0" applyFont="1" applyFill="1" applyProtection="1">
      <protection hidden="1"/>
    </xf>
    <xf numFmtId="0" fontId="12" fillId="3" borderId="1" xfId="0" applyFont="1" applyFill="1" applyBorder="1" applyAlignment="1" applyProtection="1">
      <alignment horizontal="right" vertical="center"/>
      <protection hidden="1"/>
    </xf>
    <xf numFmtId="0" fontId="5" fillId="2" borderId="1" xfId="0" applyFont="1" applyFill="1" applyBorder="1" applyAlignment="1" applyProtection="1">
      <alignment vertical="center" wrapText="1"/>
      <protection hidden="1"/>
    </xf>
    <xf numFmtId="0" fontId="4" fillId="6" borderId="0" xfId="0" applyFont="1" applyFill="1" applyBorder="1" applyAlignment="1" applyProtection="1">
      <alignment horizontal="right" vertical="center"/>
      <protection hidden="1"/>
    </xf>
    <xf numFmtId="0" fontId="2" fillId="2" borderId="43" xfId="0" applyFont="1" applyFill="1" applyBorder="1" applyAlignment="1" applyProtection="1">
      <alignment horizontal="left" vertical="center" wrapText="1"/>
      <protection hidden="1"/>
    </xf>
    <xf numFmtId="0" fontId="5" fillId="0" borderId="62" xfId="0" applyFont="1" applyBorder="1" applyAlignment="1" applyProtection="1">
      <alignment horizontal="center" vertical="center" wrapText="1"/>
      <protection hidden="1"/>
    </xf>
    <xf numFmtId="0" fontId="24" fillId="0" borderId="36" xfId="0" applyFont="1" applyBorder="1" applyAlignment="1" applyProtection="1">
      <alignment horizontal="center" vertical="center" wrapText="1"/>
      <protection hidden="1"/>
    </xf>
    <xf numFmtId="0" fontId="24" fillId="0" borderId="39" xfId="0" applyFont="1" applyBorder="1" applyAlignment="1" applyProtection="1">
      <alignment horizontal="center" vertical="center" wrapText="1"/>
      <protection hidden="1"/>
    </xf>
    <xf numFmtId="0" fontId="24" fillId="0" borderId="47" xfId="0" applyFont="1" applyBorder="1" applyAlignment="1" applyProtection="1">
      <alignment horizontal="center" vertical="center" wrapText="1"/>
      <protection hidden="1"/>
    </xf>
    <xf numFmtId="0" fontId="24" fillId="0" borderId="51"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5" fillId="0" borderId="51" xfId="0" applyFont="1" applyBorder="1" applyAlignment="1" applyProtection="1">
      <alignment horizontal="center" vertical="center" wrapText="1"/>
      <protection hidden="1"/>
    </xf>
    <xf numFmtId="0" fontId="4" fillId="6" borderId="18" xfId="0" applyFont="1" applyFill="1" applyBorder="1" applyAlignment="1" applyProtection="1">
      <alignment vertical="center"/>
      <protection hidden="1"/>
    </xf>
    <xf numFmtId="3" fontId="11" fillId="3" borderId="9" xfId="1" applyNumberFormat="1" applyFont="1" applyFill="1" applyBorder="1" applyAlignment="1" applyProtection="1">
      <alignment horizontal="center" vertical="center"/>
      <protection hidden="1"/>
    </xf>
    <xf numFmtId="0" fontId="11" fillId="3" borderId="9"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168" fontId="23" fillId="7" borderId="51" xfId="0" applyNumberFormat="1" applyFont="1" applyFill="1" applyBorder="1" applyAlignment="1" applyProtection="1">
      <alignment vertical="center"/>
      <protection hidden="1"/>
    </xf>
    <xf numFmtId="168" fontId="23" fillId="7" borderId="59" xfId="0" applyNumberFormat="1" applyFont="1" applyFill="1" applyBorder="1" applyAlignment="1" applyProtection="1">
      <alignment vertical="center"/>
      <protection hidden="1"/>
    </xf>
    <xf numFmtId="4" fontId="2" fillId="11" borderId="59" xfId="0" applyNumberFormat="1" applyFont="1" applyFill="1" applyBorder="1" applyProtection="1">
      <protection hidden="1"/>
    </xf>
    <xf numFmtId="168" fontId="3" fillId="7" borderId="59" xfId="0" applyNumberFormat="1" applyFont="1" applyFill="1" applyBorder="1" applyAlignment="1" applyProtection="1">
      <alignment vertical="center"/>
      <protection hidden="1"/>
    </xf>
    <xf numFmtId="0" fontId="8" fillId="0" borderId="22" xfId="0" applyFont="1" applyBorder="1" applyAlignment="1" applyProtection="1">
      <alignment horizontal="center" vertical="center" wrapText="1"/>
      <protection hidden="1"/>
    </xf>
    <xf numFmtId="168" fontId="3" fillId="7" borderId="51" xfId="0" applyNumberFormat="1" applyFont="1" applyFill="1" applyBorder="1" applyAlignment="1" applyProtection="1">
      <alignment vertical="center"/>
      <protection hidden="1"/>
    </xf>
    <xf numFmtId="0" fontId="3" fillId="0" borderId="36" xfId="0" applyFont="1" applyBorder="1" applyAlignment="1" applyProtection="1">
      <alignment horizontal="center" vertical="center"/>
      <protection hidden="1"/>
    </xf>
    <xf numFmtId="0" fontId="26" fillId="6" borderId="0" xfId="0" applyFont="1" applyFill="1" applyProtection="1">
      <protection hidden="1"/>
    </xf>
    <xf numFmtId="0" fontId="28" fillId="6" borderId="0" xfId="3" applyFill="1" applyProtection="1">
      <protection hidden="1"/>
    </xf>
    <xf numFmtId="0" fontId="3" fillId="6" borderId="0" xfId="0" applyFont="1" applyFill="1" applyProtection="1">
      <protection hidden="1"/>
    </xf>
    <xf numFmtId="0" fontId="5" fillId="6" borderId="0" xfId="0" applyFont="1" applyFill="1" applyAlignment="1" applyProtection="1">
      <alignment vertical="center"/>
      <protection hidden="1"/>
    </xf>
    <xf numFmtId="0" fontId="4" fillId="6" borderId="0" xfId="0" applyFont="1" applyFill="1" applyBorder="1" applyAlignment="1" applyProtection="1">
      <alignment horizontal="center"/>
      <protection hidden="1"/>
    </xf>
    <xf numFmtId="0" fontId="4" fillId="6" borderId="0" xfId="0" applyFont="1" applyFill="1" applyBorder="1" applyAlignment="1" applyProtection="1">
      <alignment horizontal="left"/>
      <protection hidden="1"/>
    </xf>
    <xf numFmtId="3" fontId="4" fillId="6" borderId="0" xfId="0" applyNumberFormat="1" applyFont="1" applyFill="1" applyBorder="1" applyProtection="1">
      <protection hidden="1"/>
    </xf>
    <xf numFmtId="0" fontId="16" fillId="6" borderId="0" xfId="0" applyFont="1" applyFill="1" applyAlignment="1" applyProtection="1">
      <alignment horizontal="left"/>
      <protection hidden="1"/>
    </xf>
    <xf numFmtId="0" fontId="16" fillId="6" borderId="0" xfId="0" applyFont="1" applyFill="1" applyAlignment="1" applyProtection="1">
      <protection hidden="1"/>
    </xf>
    <xf numFmtId="0" fontId="0" fillId="6" borderId="0" xfId="0" applyFill="1" applyAlignment="1" applyProtection="1">
      <protection hidden="1"/>
    </xf>
    <xf numFmtId="0" fontId="3" fillId="6" borderId="0" xfId="0" applyFont="1" applyFill="1" applyAlignment="1" applyProtection="1">
      <alignment vertical="center"/>
      <protection hidden="1"/>
    </xf>
    <xf numFmtId="0" fontId="22" fillId="6" borderId="0" xfId="0" applyFont="1" applyFill="1" applyProtection="1">
      <protection hidden="1"/>
    </xf>
    <xf numFmtId="0" fontId="27" fillId="6" borderId="0" xfId="0" applyFont="1" applyFill="1" applyProtection="1">
      <protection hidden="1"/>
    </xf>
    <xf numFmtId="0" fontId="25" fillId="6" borderId="0" xfId="0" applyFont="1" applyFill="1" applyProtection="1">
      <protection hidden="1"/>
    </xf>
    <xf numFmtId="0" fontId="25" fillId="6" borderId="64" xfId="0" applyFont="1" applyFill="1" applyBorder="1" applyProtection="1">
      <protection hidden="1"/>
    </xf>
    <xf numFmtId="0" fontId="25" fillId="6" borderId="66" xfId="0" applyFont="1" applyFill="1" applyBorder="1" applyAlignment="1" applyProtection="1">
      <alignment horizontal="center" vertical="center"/>
      <protection hidden="1"/>
    </xf>
    <xf numFmtId="0" fontId="25" fillId="6" borderId="66" xfId="0" applyFont="1" applyFill="1" applyBorder="1" applyProtection="1">
      <protection hidden="1"/>
    </xf>
    <xf numFmtId="165" fontId="25" fillId="6" borderId="66" xfId="0" applyNumberFormat="1" applyFont="1" applyFill="1" applyBorder="1" applyAlignment="1" applyProtection="1">
      <protection hidden="1"/>
    </xf>
    <xf numFmtId="166" fontId="25" fillId="6" borderId="66" xfId="0" applyNumberFormat="1" applyFont="1" applyFill="1" applyBorder="1" applyAlignment="1" applyProtection="1">
      <protection hidden="1"/>
    </xf>
    <xf numFmtId="166" fontId="25" fillId="6" borderId="66" xfId="0" applyNumberFormat="1" applyFont="1" applyFill="1" applyBorder="1" applyAlignment="1" applyProtection="1">
      <alignment horizontal="right"/>
      <protection hidden="1"/>
    </xf>
    <xf numFmtId="0" fontId="25" fillId="6" borderId="0" xfId="0" applyFont="1" applyFill="1" applyAlignment="1" applyProtection="1">
      <alignment horizontal="center" vertical="center"/>
      <protection hidden="1"/>
    </xf>
    <xf numFmtId="0" fontId="25" fillId="6" borderId="0" xfId="0" applyFont="1" applyFill="1" applyBorder="1" applyAlignment="1" applyProtection="1">
      <protection hidden="1"/>
    </xf>
    <xf numFmtId="0" fontId="25" fillId="6" borderId="0" xfId="0" applyFont="1" applyFill="1" applyBorder="1" applyAlignment="1" applyProtection="1">
      <alignment horizontal="right"/>
      <protection hidden="1"/>
    </xf>
    <xf numFmtId="0" fontId="0" fillId="0" borderId="36"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9" fillId="0" borderId="36"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5" fillId="0" borderId="70" xfId="0" applyFont="1" applyBorder="1" applyAlignment="1" applyProtection="1">
      <alignment horizontal="center" vertical="center" wrapText="1"/>
      <protection hidden="1"/>
    </xf>
    <xf numFmtId="0" fontId="9" fillId="0" borderId="40" xfId="0" applyFont="1" applyBorder="1" applyAlignment="1" applyProtection="1">
      <alignment horizontal="center" vertical="center" wrapText="1"/>
      <protection hidden="1"/>
    </xf>
    <xf numFmtId="0" fontId="9" fillId="0" borderId="22"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4" fontId="2" fillId="3" borderId="4" xfId="0" applyNumberFormat="1" applyFont="1" applyFill="1" applyBorder="1" applyAlignment="1" applyProtection="1">
      <alignment vertical="center"/>
      <protection hidden="1"/>
    </xf>
    <xf numFmtId="4" fontId="2" fillId="3" borderId="9" xfId="0" applyNumberFormat="1" applyFont="1" applyFill="1" applyBorder="1" applyAlignment="1" applyProtection="1">
      <alignment vertical="center"/>
      <protection hidden="1"/>
    </xf>
    <xf numFmtId="10" fontId="2" fillId="13" borderId="9" xfId="1" applyNumberFormat="1" applyFont="1" applyFill="1" applyBorder="1" applyAlignment="1" applyProtection="1">
      <alignment horizontal="center" vertical="center"/>
      <protection hidden="1"/>
    </xf>
    <xf numFmtId="0" fontId="2" fillId="2" borderId="1" xfId="0" applyFont="1" applyFill="1" applyBorder="1" applyAlignment="1" applyProtection="1">
      <alignment horizontal="right" vertical="center" wrapText="1"/>
      <protection hidden="1"/>
    </xf>
    <xf numFmtId="4" fontId="2" fillId="3" borderId="4" xfId="0" applyNumberFormat="1" applyFont="1" applyFill="1" applyBorder="1" applyAlignment="1" applyProtection="1">
      <alignment horizontal="right" vertical="center"/>
      <protection hidden="1"/>
    </xf>
    <xf numFmtId="4" fontId="2" fillId="3" borderId="9" xfId="0" applyNumberFormat="1" applyFont="1" applyFill="1" applyBorder="1" applyAlignment="1" applyProtection="1">
      <alignment horizontal="right" vertical="center"/>
      <protection hidden="1"/>
    </xf>
    <xf numFmtId="4" fontId="36" fillId="3" borderId="9" xfId="0" applyNumberFormat="1" applyFont="1" applyFill="1" applyBorder="1" applyAlignment="1" applyProtection="1">
      <alignment horizontal="center" vertical="center" wrapText="1"/>
      <protection hidden="1"/>
    </xf>
    <xf numFmtId="0" fontId="10" fillId="6" borderId="0" xfId="0" applyFont="1" applyFill="1" applyProtection="1">
      <protection hidden="1"/>
    </xf>
    <xf numFmtId="0" fontId="0" fillId="6" borderId="0" xfId="0" applyFill="1" applyAlignment="1" applyProtection="1">
      <alignment vertical="center"/>
      <protection hidden="1"/>
    </xf>
    <xf numFmtId="170" fontId="0" fillId="6" borderId="0" xfId="0" applyNumberFormat="1" applyFont="1" applyFill="1" applyAlignment="1" applyProtection="1">
      <alignment vertical="center"/>
      <protection hidden="1"/>
    </xf>
    <xf numFmtId="0" fontId="16" fillId="6" borderId="0" xfId="0" applyFont="1" applyFill="1" applyProtection="1">
      <protection hidden="1"/>
    </xf>
    <xf numFmtId="0" fontId="16" fillId="6" borderId="0" xfId="0" applyFont="1" applyFill="1" applyBorder="1" applyProtection="1">
      <protection hidden="1"/>
    </xf>
    <xf numFmtId="0" fontId="13" fillId="6" borderId="0" xfId="0" applyFont="1" applyFill="1" applyBorder="1" applyAlignment="1" applyProtection="1">
      <alignment vertical="center" wrapText="1"/>
      <protection hidden="1"/>
    </xf>
    <xf numFmtId="0" fontId="5" fillId="2" borderId="58" xfId="0" applyFont="1" applyFill="1" applyBorder="1" applyAlignment="1" applyProtection="1">
      <alignment vertical="center" wrapText="1"/>
      <protection hidden="1"/>
    </xf>
    <xf numFmtId="0" fontId="24" fillId="0" borderId="52" xfId="0" quotePrefix="1" applyFont="1" applyBorder="1" applyAlignment="1" applyProtection="1">
      <alignment horizontal="center" vertical="center" wrapText="1"/>
      <protection hidden="1"/>
    </xf>
    <xf numFmtId="0" fontId="12" fillId="6" borderId="64" xfId="0" applyFont="1" applyFill="1" applyBorder="1" applyAlignment="1" applyProtection="1">
      <alignment horizontal="center"/>
      <protection hidden="1"/>
    </xf>
    <xf numFmtId="0" fontId="40" fillId="6" borderId="0" xfId="0" applyFont="1" applyFill="1" applyAlignment="1" applyProtection="1">
      <alignment horizontal="left"/>
      <protection hidden="1"/>
    </xf>
    <xf numFmtId="0" fontId="2" fillId="6" borderId="18" xfId="0" applyFont="1" applyFill="1" applyBorder="1" applyAlignment="1" applyProtection="1">
      <alignment horizontal="right" vertical="center"/>
      <protection hidden="1"/>
    </xf>
    <xf numFmtId="0" fontId="36" fillId="0" borderId="3" xfId="0" applyFont="1" applyFill="1" applyBorder="1" applyAlignment="1" applyProtection="1">
      <alignment horizontal="center" vertical="center" wrapText="1"/>
      <protection hidden="1"/>
    </xf>
    <xf numFmtId="0" fontId="13" fillId="9" borderId="1" xfId="0" applyFont="1" applyFill="1" applyBorder="1" applyAlignment="1" applyProtection="1">
      <alignment horizontal="center"/>
      <protection hidden="1"/>
    </xf>
    <xf numFmtId="0" fontId="13" fillId="9" borderId="2" xfId="0" applyFont="1" applyFill="1" applyBorder="1" applyAlignment="1" applyProtection="1">
      <alignment horizontal="center"/>
      <protection hidden="1"/>
    </xf>
    <xf numFmtId="0" fontId="13" fillId="9" borderId="4" xfId="0" applyFont="1" applyFill="1" applyBorder="1" applyAlignment="1" applyProtection="1">
      <alignment horizontal="center"/>
      <protection hidden="1"/>
    </xf>
    <xf numFmtId="0" fontId="4" fillId="6" borderId="0" xfId="0" applyFont="1" applyFill="1" applyBorder="1" applyAlignment="1" applyProtection="1">
      <alignment horizontal="right" vertical="center"/>
      <protection hidden="1"/>
    </xf>
    <xf numFmtId="0" fontId="12" fillId="2" borderId="1" xfId="0" applyFont="1" applyFill="1" applyBorder="1" applyAlignment="1" applyProtection="1">
      <alignment horizontal="left" vertical="center"/>
      <protection hidden="1"/>
    </xf>
    <xf numFmtId="0" fontId="12" fillId="2" borderId="2" xfId="0" applyFont="1" applyFill="1" applyBorder="1" applyAlignment="1" applyProtection="1">
      <alignment horizontal="left" vertical="center"/>
      <protection hidden="1"/>
    </xf>
    <xf numFmtId="0" fontId="12" fillId="2" borderId="4" xfId="0" applyFont="1" applyFill="1" applyBorder="1" applyAlignment="1" applyProtection="1">
      <alignment horizontal="left" vertical="center"/>
      <protection hidden="1"/>
    </xf>
    <xf numFmtId="0" fontId="39" fillId="6" borderId="43" xfId="0" applyFont="1" applyFill="1" applyBorder="1" applyAlignment="1" applyProtection="1">
      <alignment horizontal="center" vertical="center" wrapText="1"/>
      <protection hidden="1"/>
    </xf>
    <xf numFmtId="0" fontId="39" fillId="6" borderId="18" xfId="0" applyFont="1" applyFill="1" applyBorder="1" applyAlignment="1" applyProtection="1">
      <alignment horizontal="center" vertical="center" wrapText="1"/>
      <protection hidden="1"/>
    </xf>
    <xf numFmtId="0" fontId="35" fillId="6" borderId="8" xfId="0" applyFont="1" applyFill="1" applyBorder="1" applyAlignment="1" applyProtection="1">
      <alignment horizontal="center" vertical="center" wrapText="1"/>
      <protection hidden="1"/>
    </xf>
    <xf numFmtId="0" fontId="35" fillId="6" borderId="0" xfId="0" applyFont="1" applyFill="1" applyBorder="1" applyAlignment="1" applyProtection="1">
      <alignment horizontal="center" vertical="center" wrapText="1"/>
      <protection hidden="1"/>
    </xf>
    <xf numFmtId="0" fontId="35" fillId="6" borderId="58" xfId="0" applyFont="1" applyFill="1" applyBorder="1" applyAlignment="1" applyProtection="1">
      <alignment horizontal="center" vertical="center" wrapText="1"/>
      <protection hidden="1"/>
    </xf>
    <xf numFmtId="0" fontId="35" fillId="6" borderId="7" xfId="0" applyFont="1" applyFill="1" applyBorder="1" applyAlignment="1" applyProtection="1">
      <alignment horizontal="center" vertical="center" wrapText="1"/>
      <protection hidden="1"/>
    </xf>
    <xf numFmtId="0" fontId="11" fillId="5" borderId="1" xfId="0" applyFont="1" applyFill="1" applyBorder="1" applyAlignment="1" applyProtection="1">
      <alignment horizontal="left" vertical="top" wrapText="1"/>
      <protection locked="0"/>
    </xf>
    <xf numFmtId="0" fontId="11" fillId="5" borderId="2" xfId="0" applyFont="1" applyFill="1" applyBorder="1" applyAlignment="1" applyProtection="1">
      <alignment horizontal="left" vertical="top" wrapText="1"/>
      <protection locked="0"/>
    </xf>
    <xf numFmtId="0" fontId="11" fillId="5" borderId="4" xfId="0" applyFont="1" applyFill="1" applyBorder="1" applyAlignment="1" applyProtection="1">
      <alignment horizontal="left" vertical="top" wrapText="1"/>
      <protection locked="0"/>
    </xf>
    <xf numFmtId="0" fontId="36" fillId="6" borderId="18" xfId="0" applyFont="1" applyFill="1" applyBorder="1" applyAlignment="1" applyProtection="1">
      <alignment horizontal="center" vertical="center" wrapText="1"/>
      <protection hidden="1"/>
    </xf>
    <xf numFmtId="0" fontId="36" fillId="6" borderId="0"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wrapText="1"/>
      <protection hidden="1"/>
    </xf>
    <xf numFmtId="0" fontId="26" fillId="0" borderId="58" xfId="0" applyFont="1" applyBorder="1" applyAlignment="1" applyProtection="1">
      <alignment horizontal="left" wrapText="1"/>
      <protection hidden="1"/>
    </xf>
    <xf numFmtId="0" fontId="26" fillId="0" borderId="7" xfId="0" applyFont="1" applyBorder="1" applyAlignment="1" applyProtection="1">
      <alignment horizontal="left" wrapText="1"/>
      <protection hidden="1"/>
    </xf>
    <xf numFmtId="0" fontId="25" fillId="6" borderId="65" xfId="0" applyFont="1" applyFill="1" applyBorder="1" applyAlignment="1" applyProtection="1">
      <alignment horizontal="center" vertical="center"/>
      <protection hidden="1"/>
    </xf>
    <xf numFmtId="0" fontId="25" fillId="6" borderId="0" xfId="0" applyFont="1" applyFill="1" applyAlignment="1" applyProtection="1">
      <alignment horizontal="center" vertical="center"/>
      <protection hidden="1"/>
    </xf>
    <xf numFmtId="0" fontId="25" fillId="6" borderId="0" xfId="0" applyFont="1" applyFill="1" applyBorder="1" applyAlignment="1" applyProtection="1">
      <alignment horizontal="center" vertical="center"/>
      <protection hidden="1"/>
    </xf>
    <xf numFmtId="164" fontId="17" fillId="9" borderId="1" xfId="2" applyNumberFormat="1" applyFont="1" applyFill="1" applyBorder="1" applyAlignment="1" applyProtection="1">
      <alignment horizontal="center" vertical="center"/>
      <protection hidden="1"/>
    </xf>
    <xf numFmtId="164" fontId="17" fillId="9" borderId="2" xfId="2" applyNumberFormat="1" applyFont="1" applyFill="1" applyBorder="1" applyAlignment="1" applyProtection="1">
      <alignment horizontal="center" vertical="center"/>
      <protection hidden="1"/>
    </xf>
    <xf numFmtId="164" fontId="17" fillId="9" borderId="4" xfId="2" applyNumberFormat="1" applyFont="1" applyFill="1" applyBorder="1" applyAlignment="1" applyProtection="1">
      <alignment horizontal="center" vertical="center"/>
      <protection hidden="1"/>
    </xf>
    <xf numFmtId="0" fontId="24" fillId="0" borderId="36" xfId="0" applyFont="1" applyBorder="1" applyAlignment="1" applyProtection="1">
      <alignment horizontal="center" vertical="center" wrapText="1"/>
      <protection hidden="1"/>
    </xf>
    <xf numFmtId="0" fontId="24" fillId="0" borderId="40" xfId="0" applyFont="1" applyBorder="1" applyAlignment="1" applyProtection="1">
      <alignment horizontal="center" vertical="center"/>
      <protection hidden="1"/>
    </xf>
    <xf numFmtId="0" fontId="24" fillId="0" borderId="39" xfId="0" applyFont="1" applyBorder="1" applyAlignment="1" applyProtection="1">
      <alignment horizontal="center" vertical="center" wrapText="1"/>
      <protection hidden="1"/>
    </xf>
    <xf numFmtId="0" fontId="24" fillId="0" borderId="22" xfId="0" applyFont="1" applyBorder="1" applyAlignment="1" applyProtection="1">
      <alignment horizontal="center" vertical="center"/>
      <protection hidden="1"/>
    </xf>
    <xf numFmtId="0" fontId="24" fillId="0" borderId="47" xfId="0" applyFont="1" applyBorder="1" applyAlignment="1" applyProtection="1">
      <alignment horizontal="center" vertical="center" wrapText="1"/>
      <protection hidden="1"/>
    </xf>
    <xf numFmtId="0" fontId="24" fillId="0" borderId="48" xfId="0" applyFont="1" applyBorder="1" applyAlignment="1" applyProtection="1">
      <alignment horizontal="center" vertical="center"/>
      <protection hidden="1"/>
    </xf>
    <xf numFmtId="0" fontId="26" fillId="0" borderId="1" xfId="0" applyFont="1" applyBorder="1" applyAlignment="1" applyProtection="1">
      <alignment horizontal="left" wrapText="1"/>
      <protection hidden="1"/>
    </xf>
    <xf numFmtId="0" fontId="26" fillId="0" borderId="2" xfId="0" applyFont="1" applyBorder="1" applyAlignment="1" applyProtection="1">
      <alignment horizontal="left" wrapText="1"/>
      <protection hidden="1"/>
    </xf>
    <xf numFmtId="0" fontId="26" fillId="0" borderId="4" xfId="0" applyFont="1" applyBorder="1" applyAlignment="1" applyProtection="1">
      <alignment horizontal="left" wrapText="1"/>
      <protection hidden="1"/>
    </xf>
    <xf numFmtId="0" fontId="5" fillId="0" borderId="24" xfId="0" applyFont="1" applyBorder="1" applyAlignment="1" applyProtection="1">
      <alignment vertical="center" wrapText="1"/>
      <protection hidden="1"/>
    </xf>
    <xf numFmtId="0" fontId="5" fillId="0" borderId="67" xfId="0" applyFont="1" applyBorder="1" applyAlignment="1" applyProtection="1">
      <alignment vertical="center" wrapText="1"/>
      <protection hidden="1"/>
    </xf>
    <xf numFmtId="0" fontId="5" fillId="0" borderId="28" xfId="0" applyFont="1" applyBorder="1" applyAlignment="1" applyProtection="1">
      <alignment vertical="center" wrapText="1"/>
      <protection hidden="1"/>
    </xf>
    <xf numFmtId="0" fontId="5" fillId="0" borderId="68" xfId="0" applyFont="1" applyBorder="1" applyAlignment="1" applyProtection="1">
      <alignment vertical="center" wrapText="1"/>
      <protection hidden="1"/>
    </xf>
    <xf numFmtId="0" fontId="8" fillId="0" borderId="25"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1" xfId="0" applyFont="1" applyBorder="1" applyAlignment="1" applyProtection="1">
      <alignment horizontal="left" vertical="center" wrapText="1"/>
      <protection hidden="1"/>
    </xf>
    <xf numFmtId="0" fontId="5" fillId="0" borderId="54" xfId="0" applyFont="1" applyBorder="1" applyAlignment="1" applyProtection="1">
      <alignment horizontal="left" vertical="center"/>
      <protection hidden="1"/>
    </xf>
    <xf numFmtId="0" fontId="5" fillId="0" borderId="52" xfId="0" applyFont="1" applyBorder="1" applyAlignment="1" applyProtection="1">
      <alignment horizontal="left" vertical="center"/>
      <protection hidden="1"/>
    </xf>
    <xf numFmtId="0" fontId="5" fillId="0" borderId="62"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protection hidden="1"/>
    </xf>
    <xf numFmtId="0" fontId="5" fillId="0" borderId="59" xfId="0" applyFont="1" applyBorder="1" applyAlignment="1" applyProtection="1">
      <alignment horizontal="center" vertical="center"/>
      <protection hidden="1"/>
    </xf>
    <xf numFmtId="0" fontId="5" fillId="0" borderId="14"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protection hidden="1"/>
    </xf>
    <xf numFmtId="0" fontId="5" fillId="0" borderId="57"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29"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protection hidden="1"/>
    </xf>
    <xf numFmtId="0" fontId="5" fillId="0" borderId="63"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6" xfId="0" applyFont="1" applyBorder="1" applyAlignment="1" applyProtection="1">
      <alignment horizontal="center" vertical="center" wrapText="1"/>
      <protection hidden="1"/>
    </xf>
    <xf numFmtId="0" fontId="5" fillId="0" borderId="59" xfId="0" applyFont="1" applyBorder="1" applyAlignment="1" applyProtection="1">
      <alignment horizontal="center" vertical="center" wrapText="1"/>
      <protection hidden="1"/>
    </xf>
    <xf numFmtId="0" fontId="2" fillId="9" borderId="1" xfId="0" applyFont="1" applyFill="1" applyBorder="1" applyAlignment="1" applyProtection="1">
      <alignment horizontal="center" wrapText="1"/>
      <protection hidden="1"/>
    </xf>
    <xf numFmtId="0" fontId="2" fillId="9" borderId="2" xfId="0" applyFont="1" applyFill="1" applyBorder="1" applyAlignment="1" applyProtection="1">
      <alignment horizontal="center" wrapText="1"/>
      <protection hidden="1"/>
    </xf>
    <xf numFmtId="0" fontId="2" fillId="9" borderId="18" xfId="0" applyFont="1" applyFill="1" applyBorder="1" applyAlignment="1" applyProtection="1">
      <alignment horizontal="center" wrapText="1"/>
      <protection hidden="1"/>
    </xf>
    <xf numFmtId="0" fontId="2" fillId="9" borderId="2" xfId="0" applyFont="1" applyFill="1" applyBorder="1" applyAlignment="1" applyProtection="1">
      <alignment horizontal="center"/>
      <protection hidden="1"/>
    </xf>
    <xf numFmtId="0" fontId="2" fillId="9" borderId="4" xfId="0" applyFont="1" applyFill="1" applyBorder="1" applyAlignment="1" applyProtection="1">
      <alignment horizontal="center"/>
      <protection hidden="1"/>
    </xf>
    <xf numFmtId="0" fontId="2" fillId="0" borderId="58" xfId="0" applyFont="1" applyBorder="1" applyAlignment="1" applyProtection="1">
      <alignment horizontal="left"/>
      <protection hidden="1"/>
    </xf>
    <xf numFmtId="0" fontId="2" fillId="0" borderId="7" xfId="0" applyFont="1" applyBorder="1" applyAlignment="1" applyProtection="1">
      <alignment horizontal="left"/>
      <protection hidden="1"/>
    </xf>
    <xf numFmtId="0" fontId="12" fillId="0" borderId="1" xfId="0" applyFont="1" applyBorder="1" applyAlignment="1" applyProtection="1">
      <alignment horizontal="left" vertical="center" wrapText="1"/>
      <protection hidden="1"/>
    </xf>
    <xf numFmtId="0" fontId="12" fillId="0" borderId="2" xfId="0" applyFont="1" applyBorder="1" applyAlignment="1" applyProtection="1">
      <alignment horizontal="left" vertical="center" wrapText="1"/>
      <protection hidden="1"/>
    </xf>
    <xf numFmtId="0" fontId="12" fillId="0" borderId="4" xfId="0" applyFont="1" applyBorder="1" applyAlignment="1" applyProtection="1">
      <alignment horizontal="left" vertical="center" wrapText="1"/>
      <protection hidden="1"/>
    </xf>
    <xf numFmtId="164" fontId="20" fillId="9" borderId="1" xfId="2" applyNumberFormat="1" applyFont="1" applyFill="1" applyBorder="1" applyAlignment="1" applyProtection="1">
      <alignment horizontal="center" vertical="center" wrapText="1"/>
      <protection hidden="1"/>
    </xf>
    <xf numFmtId="164" fontId="20" fillId="9" borderId="2" xfId="2" applyNumberFormat="1" applyFont="1" applyFill="1" applyBorder="1" applyAlignment="1" applyProtection="1">
      <alignment horizontal="center" vertical="center" wrapText="1"/>
      <protection hidden="1"/>
    </xf>
    <xf numFmtId="164" fontId="20" fillId="9" borderId="4" xfId="2" applyNumberFormat="1" applyFont="1" applyFill="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39"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protection hidden="1"/>
    </xf>
    <xf numFmtId="0" fontId="5" fillId="0" borderId="51" xfId="0" applyFont="1" applyBorder="1" applyAlignment="1" applyProtection="1">
      <alignment horizontal="center" vertical="center" wrapText="1"/>
      <protection hidden="1"/>
    </xf>
    <xf numFmtId="0" fontId="5" fillId="0" borderId="52" xfId="0" applyFont="1" applyBorder="1" applyAlignment="1" applyProtection="1">
      <alignment horizontal="center" vertical="center"/>
      <protection hidden="1"/>
    </xf>
    <xf numFmtId="0" fontId="12" fillId="0" borderId="58" xfId="0" applyFont="1" applyBorder="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0" fontId="21" fillId="9" borderId="2" xfId="0" applyFont="1" applyFill="1" applyBorder="1" applyAlignment="1" applyProtection="1">
      <alignment horizontal="center" vertical="center"/>
      <protection hidden="1"/>
    </xf>
    <xf numFmtId="0" fontId="21" fillId="9" borderId="4" xfId="0" applyFont="1" applyFill="1" applyBorder="1" applyAlignment="1" applyProtection="1">
      <alignment horizontal="center" vertical="center"/>
      <protection hidden="1"/>
    </xf>
    <xf numFmtId="0" fontId="5" fillId="0" borderId="47" xfId="0" applyFont="1" applyBorder="1" applyAlignment="1" applyProtection="1">
      <alignment horizontal="center" vertical="center" wrapText="1"/>
      <protection hidden="1"/>
    </xf>
    <xf numFmtId="0" fontId="5" fillId="0" borderId="48" xfId="0" applyFont="1" applyBorder="1" applyAlignment="1" applyProtection="1">
      <alignment horizontal="center" vertical="center"/>
      <protection hidden="1"/>
    </xf>
    <xf numFmtId="0" fontId="2" fillId="9" borderId="4" xfId="0" applyFont="1" applyFill="1" applyBorder="1" applyAlignment="1" applyProtection="1">
      <alignment horizontal="center" wrapText="1"/>
      <protection hidden="1"/>
    </xf>
    <xf numFmtId="0" fontId="11" fillId="0" borderId="1" xfId="0" applyFont="1" applyBorder="1" applyAlignment="1" applyProtection="1">
      <alignment horizontal="right" vertical="center"/>
      <protection hidden="1"/>
    </xf>
    <xf numFmtId="0" fontId="11" fillId="0" borderId="2" xfId="0" applyFont="1" applyBorder="1" applyAlignment="1" applyProtection="1">
      <alignment horizontal="right" vertical="center"/>
      <protection hidden="1"/>
    </xf>
    <xf numFmtId="0" fontId="11" fillId="0" borderId="1" xfId="0" applyFont="1" applyBorder="1" applyAlignment="1" applyProtection="1">
      <alignment horizontal="right" vertical="center" wrapText="1"/>
      <protection hidden="1"/>
    </xf>
    <xf numFmtId="0" fontId="11" fillId="0" borderId="2" xfId="0" applyFont="1" applyBorder="1" applyAlignment="1" applyProtection="1">
      <alignment horizontal="right" vertical="center" wrapText="1"/>
      <protection hidden="1"/>
    </xf>
    <xf numFmtId="0" fontId="5" fillId="0" borderId="45" xfId="0" applyFont="1" applyBorder="1" applyAlignment="1" applyProtection="1">
      <alignment vertical="center" wrapText="1"/>
      <protection hidden="1"/>
    </xf>
    <xf numFmtId="0" fontId="5" fillId="0" borderId="46" xfId="0" applyFont="1" applyBorder="1" applyAlignment="1" applyProtection="1">
      <alignment vertical="center" wrapText="1"/>
      <protection hidden="1"/>
    </xf>
    <xf numFmtId="0" fontId="36" fillId="5" borderId="1" xfId="0" applyFont="1" applyFill="1" applyBorder="1" applyAlignment="1" applyProtection="1">
      <alignment horizontal="right" vertical="center" wrapText="1"/>
      <protection hidden="1"/>
    </xf>
    <xf numFmtId="0" fontId="36" fillId="5" borderId="2" xfId="0" applyFont="1" applyFill="1" applyBorder="1" applyAlignment="1" applyProtection="1">
      <alignment horizontal="right" vertical="center" wrapText="1"/>
      <protection hidden="1"/>
    </xf>
    <xf numFmtId="0" fontId="36" fillId="5" borderId="4" xfId="0" applyFont="1" applyFill="1" applyBorder="1" applyAlignment="1" applyProtection="1">
      <alignment horizontal="right" vertical="center" wrapText="1"/>
      <protection hidden="1"/>
    </xf>
    <xf numFmtId="0" fontId="5" fillId="6" borderId="54" xfId="0" applyFont="1" applyFill="1" applyBorder="1" applyAlignment="1" applyProtection="1">
      <alignment horizontal="center" vertical="center" wrapText="1"/>
      <protection hidden="1"/>
    </xf>
    <xf numFmtId="0" fontId="5" fillId="6" borderId="52" xfId="0" applyFont="1" applyFill="1" applyBorder="1" applyAlignment="1" applyProtection="1">
      <alignment horizontal="center" vertical="center" wrapText="1"/>
      <protection hidden="1"/>
    </xf>
    <xf numFmtId="0" fontId="0" fillId="6" borderId="54" xfId="0" applyFill="1" applyBorder="1" applyAlignment="1" applyProtection="1">
      <alignment horizontal="left" vertical="top" wrapText="1"/>
      <protection hidden="1"/>
    </xf>
    <xf numFmtId="0" fontId="0" fillId="6" borderId="52" xfId="0" applyFill="1" applyBorder="1" applyAlignment="1" applyProtection="1">
      <alignment horizontal="left" vertical="top" wrapText="1"/>
      <protection hidden="1"/>
    </xf>
    <xf numFmtId="3" fontId="5" fillId="6" borderId="54" xfId="0" applyNumberFormat="1" applyFont="1" applyFill="1" applyBorder="1" applyAlignment="1" applyProtection="1">
      <alignment horizontal="center" vertical="center" wrapText="1"/>
      <protection hidden="1"/>
    </xf>
    <xf numFmtId="3" fontId="5" fillId="6" borderId="52" xfId="0" applyNumberFormat="1" applyFont="1" applyFill="1" applyBorder="1" applyAlignment="1" applyProtection="1">
      <alignment horizontal="center" vertical="center" wrapText="1"/>
      <protection hidden="1"/>
    </xf>
    <xf numFmtId="0" fontId="5" fillId="6" borderId="54" xfId="0" applyFont="1" applyFill="1" applyBorder="1" applyAlignment="1" applyProtection="1">
      <alignment horizontal="left" vertical="top" wrapText="1"/>
      <protection hidden="1"/>
    </xf>
    <xf numFmtId="3" fontId="5" fillId="6" borderId="54" xfId="0" applyNumberFormat="1" applyFont="1" applyFill="1" applyBorder="1" applyAlignment="1" applyProtection="1">
      <alignment horizontal="center" vertical="center"/>
      <protection hidden="1"/>
    </xf>
    <xf numFmtId="0" fontId="5" fillId="6" borderId="51" xfId="0" applyFont="1" applyFill="1" applyBorder="1" applyAlignment="1" applyProtection="1">
      <alignment horizontal="center" vertical="center" wrapText="1"/>
      <protection hidden="1"/>
    </xf>
    <xf numFmtId="0" fontId="0" fillId="6" borderId="51" xfId="0" applyFill="1" applyBorder="1" applyAlignment="1" applyProtection="1">
      <alignment horizontal="left" vertical="top" wrapText="1"/>
      <protection hidden="1"/>
    </xf>
    <xf numFmtId="3" fontId="5" fillId="6" borderId="51" xfId="0" applyNumberFormat="1" applyFont="1" applyFill="1" applyBorder="1" applyAlignment="1" applyProtection="1">
      <alignment horizontal="center" vertical="center"/>
      <protection hidden="1"/>
    </xf>
    <xf numFmtId="0" fontId="5" fillId="10" borderId="1" xfId="0" applyFont="1" applyFill="1" applyBorder="1" applyAlignment="1" applyProtection="1">
      <alignment horizontal="center" wrapText="1"/>
      <protection hidden="1"/>
    </xf>
    <xf numFmtId="0" fontId="5" fillId="10" borderId="4" xfId="0" applyFont="1" applyFill="1" applyBorder="1" applyAlignment="1" applyProtection="1">
      <alignment horizontal="center"/>
      <protection hidden="1"/>
    </xf>
    <xf numFmtId="0" fontId="0" fillId="6" borderId="18" xfId="0" applyFill="1" applyBorder="1" applyAlignment="1" applyProtection="1">
      <alignment horizontal="center"/>
      <protection hidden="1"/>
    </xf>
    <xf numFmtId="0" fontId="5" fillId="10" borderId="1" xfId="0" applyFont="1" applyFill="1" applyBorder="1" applyAlignment="1" applyProtection="1">
      <alignment horizontal="center" vertical="center" wrapText="1"/>
      <protection hidden="1"/>
    </xf>
    <xf numFmtId="0" fontId="5" fillId="10" borderId="2" xfId="0" applyFont="1" applyFill="1" applyBorder="1" applyAlignment="1" applyProtection="1">
      <alignment horizontal="center" vertical="center" wrapText="1"/>
      <protection hidden="1"/>
    </xf>
    <xf numFmtId="0" fontId="5" fillId="10" borderId="4" xfId="0" applyFont="1" applyFill="1" applyBorder="1" applyAlignment="1" applyProtection="1">
      <alignment horizontal="center" vertical="center"/>
      <protection hidden="1"/>
    </xf>
    <xf numFmtId="0" fontId="5" fillId="10" borderId="62" xfId="0" applyFont="1" applyFill="1" applyBorder="1" applyAlignment="1" applyProtection="1">
      <alignment horizontal="center" vertical="center" wrapText="1"/>
      <protection hidden="1"/>
    </xf>
    <xf numFmtId="0" fontId="5" fillId="10" borderId="6" xfId="0" applyFont="1" applyFill="1" applyBorder="1" applyAlignment="1" applyProtection="1">
      <alignment horizontal="center" vertical="center"/>
      <protection hidden="1"/>
    </xf>
    <xf numFmtId="0" fontId="5" fillId="10" borderId="59" xfId="0" applyFont="1" applyFill="1" applyBorder="1" applyAlignment="1" applyProtection="1">
      <alignment horizontal="center" vertical="center"/>
      <protection hidden="1"/>
    </xf>
    <xf numFmtId="0" fontId="5" fillId="10" borderId="6" xfId="0" applyFont="1" applyFill="1" applyBorder="1" applyAlignment="1" applyProtection="1">
      <alignment horizontal="center" vertical="center" wrapText="1"/>
      <protection hidden="1"/>
    </xf>
    <xf numFmtId="0" fontId="5" fillId="10" borderId="59" xfId="0" applyFont="1" applyFill="1" applyBorder="1" applyAlignment="1" applyProtection="1">
      <alignment horizontal="center" vertical="center" wrapText="1"/>
      <protection hidden="1"/>
    </xf>
    <xf numFmtId="0" fontId="11" fillId="4" borderId="9" xfId="0" applyFont="1" applyFill="1" applyBorder="1" applyAlignment="1" applyProtection="1">
      <alignment horizontal="center" vertical="center" wrapText="1"/>
      <protection hidden="1"/>
    </xf>
    <xf numFmtId="0" fontId="7" fillId="0" borderId="7" xfId="0" applyFont="1" applyBorder="1" applyAlignment="1" applyProtection="1">
      <alignment horizontal="center" vertical="center"/>
      <protection hidden="1"/>
    </xf>
    <xf numFmtId="0" fontId="4" fillId="2" borderId="58" xfId="0" applyFont="1" applyFill="1" applyBorder="1" applyAlignment="1" applyProtection="1">
      <alignment vertical="center" wrapText="1"/>
      <protection hidden="1"/>
    </xf>
    <xf numFmtId="0" fontId="8" fillId="4" borderId="9" xfId="0" applyFont="1" applyFill="1" applyBorder="1" applyAlignment="1" applyProtection="1">
      <alignment horizontal="center" vertical="center" wrapText="1"/>
      <protection hidden="1"/>
    </xf>
    <xf numFmtId="4" fontId="2" fillId="3" borderId="59" xfId="0" applyNumberFormat="1" applyFont="1" applyFill="1" applyBorder="1" applyAlignment="1" applyProtection="1">
      <alignment vertical="center"/>
      <protection hidden="1"/>
    </xf>
    <xf numFmtId="4" fontId="36" fillId="3" borderId="4" xfId="0"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wrapText="1"/>
      <protection hidden="1"/>
    </xf>
    <xf numFmtId="4" fontId="12" fillId="5" borderId="4" xfId="0" applyNumberFormat="1" applyFont="1" applyFill="1" applyBorder="1" applyAlignment="1" applyProtection="1">
      <alignment horizontal="right" vertical="center"/>
      <protection locked="0"/>
    </xf>
    <xf numFmtId="0" fontId="41" fillId="2" borderId="9" xfId="0" applyFont="1" applyFill="1" applyBorder="1" applyAlignment="1" applyProtection="1">
      <alignment vertical="center" wrapText="1"/>
      <protection hidden="1"/>
    </xf>
    <xf numFmtId="0" fontId="14" fillId="2" borderId="6" xfId="0" applyFont="1" applyFill="1" applyBorder="1" applyAlignment="1" applyProtection="1">
      <alignment vertical="center" wrapText="1"/>
      <protection hidden="1"/>
    </xf>
    <xf numFmtId="0" fontId="8" fillId="2" borderId="9" xfId="0" quotePrefix="1" applyFont="1" applyFill="1" applyBorder="1" applyAlignment="1" applyProtection="1">
      <alignment horizontal="left" vertical="center" wrapText="1"/>
      <protection hidden="1"/>
    </xf>
    <xf numFmtId="0" fontId="8" fillId="2" borderId="59" xfId="0" quotePrefix="1" applyFont="1" applyFill="1" applyBorder="1" applyAlignment="1" applyProtection="1">
      <alignment vertical="center" wrapText="1"/>
      <protection hidden="1"/>
    </xf>
  </cellXfs>
  <cellStyles count="4">
    <cellStyle name="Comma" xfId="2" builtinId="3"/>
    <cellStyle name="Hyperlink" xfId="3" builtinId="8"/>
    <cellStyle name="Normal" xfId="0" builtinId="0"/>
    <cellStyle name="Percent" xfId="1" builtinId="5"/>
  </cellStyles>
  <dxfs count="11">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21981</xdr:colOff>
      <xdr:row>0</xdr:row>
      <xdr:rowOff>1</xdr:rowOff>
    </xdr:from>
    <xdr:to>
      <xdr:col>10</xdr:col>
      <xdr:colOff>1421423</xdr:colOff>
      <xdr:row>6</xdr:row>
      <xdr:rowOff>69085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81" y="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xdr:colOff>
      <xdr:row>35</xdr:row>
      <xdr:rowOff>220185</xdr:rowOff>
    </xdr:from>
    <xdr:to>
      <xdr:col>3</xdr:col>
      <xdr:colOff>5</xdr:colOff>
      <xdr:row>36</xdr:row>
      <xdr:rowOff>365553</xdr:rowOff>
    </xdr:to>
    <xdr:cxnSp macro="">
      <xdr:nvCxnSpPr>
        <xdr:cNvPr id="13" name="12 - Γωνιακή σύνδεση"/>
        <xdr:cNvCxnSpPr/>
      </xdr:nvCxnSpPr>
      <xdr:spPr>
        <a:xfrm rot="10800000" flipV="1">
          <a:off x="12731322" y="19884161"/>
          <a:ext cx="1614105" cy="660233"/>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2474</xdr:colOff>
      <xdr:row>35</xdr:row>
      <xdr:rowOff>232557</xdr:rowOff>
    </xdr:from>
    <xdr:to>
      <xdr:col>3</xdr:col>
      <xdr:colOff>0</xdr:colOff>
      <xdr:row>37</xdr:row>
      <xdr:rowOff>247402</xdr:rowOff>
    </xdr:to>
    <xdr:cxnSp macro="">
      <xdr:nvCxnSpPr>
        <xdr:cNvPr id="19" name="18 - Γωνιακή σύνδεση"/>
        <xdr:cNvCxnSpPr/>
      </xdr:nvCxnSpPr>
      <xdr:spPr>
        <a:xfrm rot="10800000" flipV="1">
          <a:off x="10024753" y="19339460"/>
          <a:ext cx="1501734" cy="1224643"/>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K66"/>
  <sheetViews>
    <sheetView view="pageBreakPreview" topLeftCell="A46" zoomScale="130" zoomScaleNormal="130" zoomScaleSheetLayoutView="130" workbookViewId="0">
      <selection activeCell="A54" sqref="A54"/>
    </sheetView>
  </sheetViews>
  <sheetFormatPr defaultColWidth="9.140625" defaultRowHeight="15"/>
  <cols>
    <col min="1" max="1" width="9.140625" style="94" customWidth="1"/>
    <col min="2" max="10" width="9.140625" style="94"/>
    <col min="11" max="11" width="21.5703125" style="94" customWidth="1"/>
    <col min="12" max="16384" width="9.140625" style="94"/>
  </cols>
  <sheetData>
    <row r="8" spans="1:11" ht="18.75">
      <c r="A8" s="295" t="s">
        <v>247</v>
      </c>
      <c r="B8" s="295"/>
      <c r="C8" s="295"/>
      <c r="D8" s="295"/>
      <c r="E8" s="295"/>
      <c r="F8" s="295"/>
      <c r="G8" s="295"/>
      <c r="H8" s="295"/>
      <c r="I8" s="295"/>
      <c r="J8" s="295"/>
      <c r="K8" s="295"/>
    </row>
    <row r="9" spans="1:11" ht="6" customHeight="1"/>
    <row r="10" spans="1:11">
      <c r="A10" s="223" t="s">
        <v>193</v>
      </c>
      <c r="B10" s="224"/>
      <c r="C10" s="224"/>
      <c r="D10" s="224"/>
      <c r="E10" s="224"/>
      <c r="F10" s="224"/>
      <c r="G10" s="224"/>
      <c r="H10" s="224"/>
      <c r="I10" s="224"/>
      <c r="J10" s="224"/>
      <c r="K10" s="224"/>
    </row>
    <row r="11" spans="1:11">
      <c r="A11" s="224" t="s">
        <v>205</v>
      </c>
      <c r="B11" s="224"/>
      <c r="C11" s="224"/>
      <c r="D11" s="224"/>
      <c r="E11" s="224"/>
      <c r="F11" s="224"/>
      <c r="G11" s="224"/>
      <c r="H11" s="224"/>
      <c r="I11" s="224"/>
      <c r="J11" s="224"/>
      <c r="K11" s="224"/>
    </row>
    <row r="12" spans="1:11" ht="6" customHeight="1"/>
    <row r="13" spans="1:11">
      <c r="A13" s="223" t="s">
        <v>144</v>
      </c>
      <c r="B13" s="224"/>
      <c r="C13" s="224"/>
      <c r="D13" s="224"/>
      <c r="E13" s="224"/>
      <c r="F13" s="224"/>
      <c r="G13" s="224"/>
      <c r="H13" s="224"/>
      <c r="I13" s="224"/>
      <c r="J13" s="224"/>
      <c r="K13" s="224"/>
    </row>
    <row r="14" spans="1:11">
      <c r="A14" s="224" t="s">
        <v>151</v>
      </c>
      <c r="B14" s="224"/>
      <c r="C14" s="224"/>
      <c r="D14" s="224"/>
      <c r="E14" s="224"/>
      <c r="F14" s="224"/>
      <c r="G14" s="224"/>
      <c r="H14" s="224"/>
      <c r="I14" s="224"/>
      <c r="J14" s="224"/>
      <c r="K14" s="224"/>
    </row>
    <row r="15" spans="1:11">
      <c r="A15" s="224" t="s">
        <v>168</v>
      </c>
      <c r="B15" s="224"/>
      <c r="C15" s="224"/>
      <c r="D15" s="224"/>
      <c r="E15" s="224"/>
      <c r="F15" s="224"/>
      <c r="G15" s="224"/>
      <c r="H15" s="224"/>
      <c r="I15" s="224"/>
      <c r="J15" s="224"/>
      <c r="K15" s="224"/>
    </row>
    <row r="16" spans="1:11">
      <c r="A16" s="224" t="s">
        <v>152</v>
      </c>
      <c r="B16" s="224"/>
      <c r="C16" s="224"/>
      <c r="D16" s="224"/>
      <c r="E16" s="224"/>
      <c r="F16" s="224"/>
      <c r="G16" s="224"/>
      <c r="H16" s="224"/>
      <c r="I16" s="224"/>
      <c r="J16" s="224"/>
      <c r="K16" s="224"/>
    </row>
    <row r="17" spans="1:11">
      <c r="A17" s="224" t="s">
        <v>248</v>
      </c>
      <c r="B17" s="224"/>
      <c r="C17" s="224"/>
      <c r="D17" s="224"/>
      <c r="E17" s="224"/>
      <c r="F17" s="224"/>
      <c r="G17" s="224"/>
      <c r="H17" s="224"/>
      <c r="I17" s="224"/>
      <c r="J17" s="224"/>
      <c r="K17" s="224"/>
    </row>
    <row r="18" spans="1:11">
      <c r="A18" s="224" t="s">
        <v>249</v>
      </c>
      <c r="B18" s="224"/>
      <c r="C18" s="224"/>
      <c r="D18" s="224"/>
      <c r="E18" s="224"/>
      <c r="F18" s="224"/>
      <c r="G18" s="224"/>
      <c r="H18" s="224"/>
      <c r="I18" s="224"/>
      <c r="J18" s="224"/>
      <c r="K18" s="224"/>
    </row>
    <row r="19" spans="1:11">
      <c r="A19" s="224" t="s">
        <v>250</v>
      </c>
      <c r="B19" s="224"/>
      <c r="C19" s="224"/>
      <c r="D19" s="224"/>
      <c r="E19" s="224"/>
      <c r="F19" s="224"/>
      <c r="G19" s="224"/>
      <c r="H19" s="224"/>
      <c r="I19" s="224"/>
      <c r="J19" s="224"/>
      <c r="K19" s="224"/>
    </row>
    <row r="20" spans="1:11">
      <c r="A20" s="224" t="s">
        <v>251</v>
      </c>
      <c r="B20" s="224"/>
      <c r="C20" s="224"/>
      <c r="D20" s="224"/>
      <c r="E20" s="224"/>
      <c r="F20" s="224"/>
      <c r="G20" s="224"/>
      <c r="H20" s="224"/>
      <c r="I20" s="224"/>
      <c r="J20" s="224"/>
      <c r="K20" s="224"/>
    </row>
    <row r="21" spans="1:11">
      <c r="A21" s="224" t="s">
        <v>221</v>
      </c>
      <c r="B21" s="224"/>
      <c r="C21" s="224"/>
      <c r="D21" s="224"/>
      <c r="E21" s="224"/>
      <c r="F21" s="224"/>
      <c r="G21" s="224"/>
      <c r="H21" s="224"/>
      <c r="I21" s="224"/>
      <c r="J21" s="224"/>
      <c r="K21" s="224"/>
    </row>
    <row r="22" spans="1:11" ht="6" customHeight="1">
      <c r="A22" s="224"/>
      <c r="B22" s="224"/>
      <c r="C22" s="224"/>
      <c r="D22" s="224"/>
      <c r="E22" s="224"/>
      <c r="F22" s="224"/>
      <c r="G22" s="224"/>
      <c r="H22" s="224"/>
      <c r="I22" s="224"/>
      <c r="J22" s="224"/>
      <c r="K22" s="224"/>
    </row>
    <row r="23" spans="1:11">
      <c r="A23" s="223" t="s">
        <v>222</v>
      </c>
      <c r="B23" s="224"/>
      <c r="C23" s="224"/>
      <c r="D23" s="224"/>
      <c r="E23" s="224"/>
      <c r="F23" s="224"/>
      <c r="G23" s="224"/>
      <c r="H23" s="224"/>
      <c r="I23" s="224"/>
      <c r="J23" s="224"/>
      <c r="K23" s="224"/>
    </row>
    <row r="24" spans="1:11">
      <c r="A24" s="287" t="s">
        <v>223</v>
      </c>
      <c r="B24" s="224"/>
      <c r="C24" s="224"/>
      <c r="D24" s="224"/>
      <c r="E24" s="224"/>
      <c r="F24" s="224"/>
      <c r="G24" s="224"/>
      <c r="H24" s="224"/>
      <c r="I24" s="224"/>
      <c r="J24" s="224"/>
      <c r="K24" s="224"/>
    </row>
    <row r="25" spans="1:11">
      <c r="A25" s="224" t="s">
        <v>252</v>
      </c>
      <c r="B25" s="224"/>
      <c r="C25" s="224"/>
      <c r="D25" s="224"/>
      <c r="E25" s="224"/>
      <c r="F25" s="224"/>
      <c r="G25" s="224"/>
      <c r="H25" s="224"/>
      <c r="I25" s="224"/>
      <c r="J25" s="224"/>
      <c r="K25" s="224"/>
    </row>
    <row r="26" spans="1:11">
      <c r="A26" s="224" t="s">
        <v>146</v>
      </c>
      <c r="B26" s="224"/>
      <c r="C26" s="224"/>
      <c r="D26" s="224"/>
      <c r="E26" s="224"/>
      <c r="F26" s="224"/>
      <c r="G26" s="224"/>
      <c r="H26" s="224"/>
      <c r="I26" s="224"/>
      <c r="J26" s="224"/>
      <c r="K26" s="224"/>
    </row>
    <row r="27" spans="1:11">
      <c r="A27" s="224" t="s">
        <v>147</v>
      </c>
      <c r="B27" s="224"/>
      <c r="C27" s="224"/>
      <c r="D27" s="224"/>
      <c r="E27" s="224"/>
      <c r="F27" s="224"/>
      <c r="G27" s="224"/>
      <c r="H27" s="224"/>
      <c r="I27" s="224"/>
      <c r="J27" s="224"/>
      <c r="K27" s="224"/>
    </row>
    <row r="28" spans="1:11">
      <c r="A28" s="287" t="s">
        <v>224</v>
      </c>
      <c r="B28" s="224"/>
      <c r="C28" s="224"/>
      <c r="D28" s="224"/>
      <c r="E28" s="224"/>
      <c r="F28" s="224"/>
      <c r="G28" s="224"/>
      <c r="H28" s="224"/>
      <c r="I28" s="224"/>
      <c r="J28" s="224"/>
      <c r="K28" s="224"/>
    </row>
    <row r="29" spans="1:11">
      <c r="A29" s="224" t="s">
        <v>153</v>
      </c>
      <c r="B29" s="224"/>
      <c r="C29" s="224"/>
      <c r="D29" s="224"/>
      <c r="E29" s="224"/>
      <c r="F29" s="224"/>
      <c r="G29" s="224"/>
      <c r="H29" s="224"/>
      <c r="I29" s="224"/>
      <c r="J29" s="224"/>
      <c r="K29" s="224"/>
    </row>
    <row r="30" spans="1:11">
      <c r="A30" s="224" t="s">
        <v>254</v>
      </c>
      <c r="B30" s="224"/>
      <c r="C30" s="224"/>
      <c r="D30" s="224"/>
      <c r="E30" s="224"/>
      <c r="F30" s="224"/>
      <c r="G30" s="224"/>
      <c r="H30" s="224"/>
      <c r="I30" s="224"/>
      <c r="J30" s="224"/>
      <c r="K30" s="224"/>
    </row>
    <row r="31" spans="1:11" ht="6" customHeight="1">
      <c r="A31" s="224"/>
      <c r="B31" s="224"/>
      <c r="C31" s="224"/>
      <c r="D31" s="224"/>
      <c r="E31" s="224"/>
      <c r="F31" s="224"/>
      <c r="G31" s="224"/>
      <c r="H31" s="224"/>
      <c r="I31" s="224"/>
      <c r="J31" s="224"/>
      <c r="K31" s="224"/>
    </row>
    <row r="32" spans="1:11">
      <c r="A32" s="223" t="s">
        <v>225</v>
      </c>
      <c r="B32" s="224"/>
      <c r="C32" s="224"/>
      <c r="D32" s="224"/>
      <c r="E32" s="224"/>
      <c r="F32" s="224"/>
      <c r="G32" s="224"/>
      <c r="H32" s="224"/>
      <c r="I32" s="224"/>
      <c r="J32" s="224"/>
      <c r="K32" s="224"/>
    </row>
    <row r="33" spans="1:11">
      <c r="A33" s="287" t="s">
        <v>226</v>
      </c>
      <c r="B33" s="224"/>
      <c r="C33" s="224"/>
      <c r="D33" s="224"/>
      <c r="E33" s="224"/>
      <c r="F33" s="224"/>
      <c r="G33" s="224"/>
      <c r="H33" s="224"/>
      <c r="I33" s="224"/>
      <c r="J33" s="224"/>
      <c r="K33" s="224"/>
    </row>
    <row r="34" spans="1:11">
      <c r="A34" s="224" t="s">
        <v>255</v>
      </c>
      <c r="B34" s="224"/>
      <c r="C34" s="224"/>
      <c r="D34" s="224"/>
      <c r="E34" s="224"/>
      <c r="F34" s="224"/>
      <c r="G34" s="224"/>
      <c r="H34" s="224"/>
      <c r="I34" s="224"/>
      <c r="J34" s="224"/>
      <c r="K34" s="224"/>
    </row>
    <row r="35" spans="1:11">
      <c r="A35" s="224" t="s">
        <v>154</v>
      </c>
      <c r="B35" s="224"/>
      <c r="C35" s="224"/>
      <c r="D35" s="224"/>
      <c r="E35" s="224"/>
      <c r="F35" s="224"/>
      <c r="G35" s="224"/>
      <c r="H35" s="224"/>
      <c r="I35" s="224"/>
      <c r="J35" s="224"/>
      <c r="K35" s="224"/>
    </row>
    <row r="36" spans="1:11">
      <c r="A36" s="224" t="s">
        <v>256</v>
      </c>
      <c r="B36" s="224"/>
      <c r="C36" s="224"/>
      <c r="D36" s="224"/>
      <c r="E36" s="224"/>
      <c r="F36" s="224"/>
      <c r="G36" s="224"/>
      <c r="H36" s="224"/>
      <c r="I36" s="224"/>
      <c r="J36" s="224"/>
      <c r="K36" s="224"/>
    </row>
    <row r="37" spans="1:11">
      <c r="A37" s="224" t="s">
        <v>257</v>
      </c>
      <c r="B37" s="224"/>
      <c r="C37" s="224"/>
      <c r="D37" s="224"/>
      <c r="E37" s="224"/>
      <c r="F37" s="224"/>
      <c r="G37" s="224"/>
      <c r="H37" s="224"/>
      <c r="I37" s="224"/>
      <c r="J37" s="224"/>
      <c r="K37" s="224"/>
    </row>
    <row r="38" spans="1:11">
      <c r="A38" s="224" t="s">
        <v>258</v>
      </c>
      <c r="B38" s="224"/>
      <c r="C38" s="224"/>
      <c r="D38" s="224"/>
      <c r="E38" s="224"/>
      <c r="F38" s="224"/>
      <c r="G38" s="224"/>
      <c r="H38" s="224"/>
      <c r="I38" s="224"/>
      <c r="J38" s="224"/>
      <c r="K38" s="224"/>
    </row>
    <row r="39" spans="1:11">
      <c r="A39" s="287" t="s">
        <v>227</v>
      </c>
      <c r="B39" s="224"/>
      <c r="C39" s="224"/>
      <c r="D39" s="224"/>
      <c r="E39" s="224"/>
      <c r="F39" s="224"/>
      <c r="G39" s="224"/>
      <c r="H39" s="224"/>
      <c r="I39" s="224"/>
      <c r="J39" s="224"/>
      <c r="K39" s="224"/>
    </row>
    <row r="40" spans="1:11">
      <c r="A40" s="224" t="s">
        <v>156</v>
      </c>
      <c r="B40" s="224"/>
      <c r="C40" s="224"/>
      <c r="D40" s="224"/>
      <c r="E40" s="224"/>
      <c r="F40" s="224"/>
      <c r="G40" s="224"/>
      <c r="H40" s="224"/>
      <c r="I40" s="224"/>
      <c r="J40" s="224"/>
      <c r="K40" s="224"/>
    </row>
    <row r="41" spans="1:11">
      <c r="A41" s="224" t="s">
        <v>155</v>
      </c>
      <c r="B41" s="224"/>
      <c r="C41" s="224"/>
      <c r="D41" s="224"/>
      <c r="E41" s="224"/>
      <c r="F41" s="224"/>
      <c r="G41" s="224"/>
      <c r="H41" s="224"/>
      <c r="I41" s="224"/>
      <c r="J41" s="224"/>
      <c r="K41" s="224"/>
    </row>
    <row r="42" spans="1:11">
      <c r="A42" s="287" t="s">
        <v>228</v>
      </c>
      <c r="B42" s="224"/>
      <c r="C42" s="224"/>
      <c r="D42" s="224"/>
      <c r="E42" s="224"/>
      <c r="F42" s="224"/>
      <c r="G42" s="224"/>
      <c r="H42" s="224"/>
      <c r="I42" s="224"/>
      <c r="J42" s="224"/>
      <c r="K42" s="224"/>
    </row>
    <row r="43" spans="1:11">
      <c r="A43" s="224" t="s">
        <v>156</v>
      </c>
      <c r="B43" s="224"/>
      <c r="C43" s="224"/>
      <c r="D43" s="224"/>
      <c r="E43" s="224"/>
      <c r="F43" s="224"/>
      <c r="G43" s="224"/>
      <c r="H43" s="224"/>
      <c r="I43" s="224"/>
      <c r="J43" s="224"/>
      <c r="K43" s="224"/>
    </row>
    <row r="44" spans="1:11" ht="6" customHeight="1">
      <c r="A44" s="224"/>
      <c r="B44" s="224"/>
      <c r="C44" s="224"/>
      <c r="D44" s="224"/>
      <c r="E44" s="224"/>
      <c r="F44" s="224"/>
      <c r="G44" s="224"/>
      <c r="H44" s="224"/>
      <c r="I44" s="224"/>
      <c r="J44" s="224"/>
      <c r="K44" s="224"/>
    </row>
    <row r="45" spans="1:11">
      <c r="A45" s="223" t="s">
        <v>229</v>
      </c>
      <c r="B45" s="224"/>
      <c r="C45" s="224"/>
      <c r="D45" s="224"/>
      <c r="E45" s="224"/>
      <c r="F45" s="224"/>
      <c r="G45" s="224"/>
      <c r="H45" s="224"/>
      <c r="I45" s="224"/>
      <c r="J45" s="224"/>
      <c r="K45" s="224"/>
    </row>
    <row r="46" spans="1:11">
      <c r="A46" s="287" t="s">
        <v>230</v>
      </c>
      <c r="B46" s="224"/>
      <c r="C46" s="224"/>
      <c r="D46" s="224"/>
      <c r="E46" s="224"/>
      <c r="F46" s="224"/>
      <c r="G46" s="224"/>
      <c r="H46" s="224"/>
      <c r="I46" s="224"/>
      <c r="J46" s="224"/>
      <c r="K46" s="224"/>
    </row>
    <row r="47" spans="1:11">
      <c r="A47" s="224" t="s">
        <v>192</v>
      </c>
      <c r="B47" s="224"/>
      <c r="C47" s="224"/>
      <c r="D47" s="224"/>
      <c r="E47" s="224"/>
      <c r="F47" s="224"/>
      <c r="G47" s="224"/>
      <c r="H47" s="224"/>
      <c r="I47" s="224"/>
      <c r="J47" s="224"/>
      <c r="K47" s="224"/>
    </row>
    <row r="48" spans="1:11">
      <c r="A48" s="224" t="s">
        <v>157</v>
      </c>
      <c r="B48" s="224"/>
      <c r="C48" s="224"/>
      <c r="D48" s="224"/>
      <c r="E48" s="224"/>
      <c r="F48" s="224"/>
      <c r="G48" s="224"/>
      <c r="H48" s="224"/>
      <c r="I48" s="224"/>
      <c r="J48" s="224"/>
      <c r="K48" s="224"/>
    </row>
    <row r="49" spans="1:11">
      <c r="A49" s="224" t="s">
        <v>262</v>
      </c>
      <c r="B49" s="224"/>
      <c r="C49" s="224"/>
      <c r="D49" s="224"/>
      <c r="E49" s="224"/>
      <c r="F49" s="224"/>
      <c r="G49" s="224"/>
      <c r="H49" s="224"/>
      <c r="I49" s="224"/>
      <c r="J49" s="224"/>
      <c r="K49" s="224"/>
    </row>
    <row r="50" spans="1:11">
      <c r="A50" s="224" t="s">
        <v>158</v>
      </c>
      <c r="B50" s="224"/>
      <c r="C50" s="224"/>
      <c r="D50" s="224"/>
      <c r="E50" s="224"/>
      <c r="F50" s="224"/>
      <c r="G50" s="224"/>
      <c r="H50" s="224"/>
      <c r="I50" s="224"/>
      <c r="J50" s="224"/>
      <c r="K50" s="224"/>
    </row>
    <row r="51" spans="1:11">
      <c r="A51" s="287" t="s">
        <v>231</v>
      </c>
      <c r="B51" s="224"/>
      <c r="C51" s="224"/>
      <c r="D51" s="224"/>
      <c r="E51" s="224"/>
      <c r="F51" s="224"/>
      <c r="G51" s="224"/>
      <c r="H51" s="224"/>
      <c r="I51" s="224"/>
      <c r="J51" s="224"/>
      <c r="K51" s="224"/>
    </row>
    <row r="52" spans="1:11">
      <c r="A52" s="224" t="s">
        <v>192</v>
      </c>
      <c r="B52" s="224"/>
      <c r="C52" s="224"/>
      <c r="D52" s="224"/>
      <c r="E52" s="224"/>
      <c r="F52" s="224"/>
      <c r="G52" s="224"/>
      <c r="H52" s="224"/>
      <c r="I52" s="224"/>
      <c r="J52" s="224"/>
      <c r="K52" s="224"/>
    </row>
    <row r="53" spans="1:11">
      <c r="A53" s="224" t="s">
        <v>263</v>
      </c>
      <c r="B53" s="224"/>
      <c r="C53" s="224"/>
      <c r="D53" s="224"/>
      <c r="E53" s="224"/>
      <c r="F53" s="224"/>
      <c r="G53" s="224"/>
      <c r="H53" s="224"/>
      <c r="I53" s="224"/>
      <c r="J53" s="224"/>
      <c r="K53" s="224"/>
    </row>
    <row r="54" spans="1:11">
      <c r="A54" s="224" t="s">
        <v>259</v>
      </c>
      <c r="B54" s="224"/>
      <c r="C54" s="224"/>
      <c r="D54" s="224"/>
      <c r="E54" s="224"/>
      <c r="F54" s="224"/>
      <c r="G54" s="224"/>
      <c r="H54" s="224"/>
      <c r="I54" s="224"/>
      <c r="J54" s="224"/>
      <c r="K54" s="224"/>
    </row>
    <row r="55" spans="1:11">
      <c r="A55" s="287" t="s">
        <v>232</v>
      </c>
      <c r="B55" s="224"/>
      <c r="C55" s="224"/>
      <c r="D55" s="224"/>
      <c r="E55" s="224"/>
      <c r="F55" s="224"/>
      <c r="G55" s="224"/>
      <c r="H55" s="224"/>
      <c r="I55" s="224"/>
      <c r="J55" s="224"/>
      <c r="K55" s="224"/>
    </row>
    <row r="56" spans="1:11">
      <c r="A56" s="224" t="s">
        <v>192</v>
      </c>
      <c r="B56" s="224"/>
      <c r="C56" s="224"/>
      <c r="D56" s="224"/>
      <c r="E56" s="224"/>
      <c r="F56" s="224"/>
      <c r="G56" s="224"/>
      <c r="H56" s="224"/>
      <c r="I56" s="224"/>
      <c r="J56" s="224"/>
      <c r="K56" s="224"/>
    </row>
    <row r="57" spans="1:11">
      <c r="A57" s="224" t="s">
        <v>159</v>
      </c>
      <c r="B57" s="224"/>
      <c r="C57" s="224"/>
      <c r="D57" s="224"/>
      <c r="E57" s="224"/>
      <c r="F57" s="224"/>
      <c r="G57" s="224"/>
      <c r="H57" s="224"/>
      <c r="I57" s="224"/>
      <c r="J57" s="224"/>
      <c r="K57" s="224"/>
    </row>
    <row r="58" spans="1:11" ht="6" customHeight="1">
      <c r="A58" s="224"/>
      <c r="B58" s="224"/>
      <c r="C58" s="224"/>
      <c r="D58" s="224"/>
      <c r="E58" s="224"/>
      <c r="F58" s="224"/>
      <c r="G58" s="224"/>
      <c r="H58" s="224"/>
      <c r="I58" s="224"/>
      <c r="J58" s="224"/>
      <c r="K58" s="224"/>
    </row>
    <row r="59" spans="1:11">
      <c r="A59" s="223" t="s">
        <v>148</v>
      </c>
      <c r="B59" s="224"/>
      <c r="C59" s="224"/>
      <c r="D59" s="224"/>
      <c r="E59" s="224"/>
      <c r="F59" s="224"/>
      <c r="G59" s="224"/>
      <c r="H59" s="224"/>
      <c r="I59" s="224"/>
      <c r="J59" s="224"/>
      <c r="K59" s="224"/>
    </row>
    <row r="60" spans="1:11">
      <c r="A60" s="224" t="s">
        <v>253</v>
      </c>
      <c r="B60" s="224"/>
      <c r="C60" s="224"/>
      <c r="D60" s="224"/>
      <c r="E60" s="224"/>
      <c r="F60" s="224"/>
      <c r="G60" s="224"/>
      <c r="H60" s="224"/>
      <c r="I60" s="224"/>
      <c r="J60" s="224"/>
      <c r="K60" s="224"/>
    </row>
    <row r="61" spans="1:11">
      <c r="A61" s="224" t="s">
        <v>149</v>
      </c>
      <c r="B61" s="224"/>
      <c r="C61" s="224"/>
      <c r="D61" s="224"/>
      <c r="E61" s="224"/>
      <c r="F61" s="224"/>
      <c r="G61" s="224"/>
      <c r="H61" s="224"/>
      <c r="I61" s="224"/>
      <c r="J61" s="224"/>
      <c r="K61" s="224"/>
    </row>
    <row r="62" spans="1:11">
      <c r="A62" s="224" t="s">
        <v>150</v>
      </c>
      <c r="B62" s="224"/>
      <c r="C62" s="224"/>
      <c r="D62" s="224"/>
      <c r="E62" s="224"/>
      <c r="F62" s="224"/>
      <c r="G62" s="224"/>
      <c r="H62" s="224"/>
      <c r="I62" s="224"/>
      <c r="J62" s="224"/>
      <c r="K62" s="224"/>
    </row>
    <row r="63" spans="1:11" ht="6" customHeight="1">
      <c r="A63" s="224"/>
      <c r="B63" s="224"/>
      <c r="C63" s="224"/>
      <c r="D63" s="224"/>
      <c r="E63" s="224"/>
      <c r="F63" s="224"/>
      <c r="G63" s="224"/>
      <c r="H63" s="224"/>
      <c r="I63" s="224"/>
      <c r="J63" s="224"/>
      <c r="K63" s="224"/>
    </row>
    <row r="64" spans="1:11">
      <c r="A64" s="223" t="s">
        <v>160</v>
      </c>
      <c r="B64" s="224"/>
      <c r="C64" s="224"/>
      <c r="D64" s="224"/>
      <c r="E64" s="224"/>
      <c r="F64" s="224"/>
      <c r="G64" s="224"/>
      <c r="H64" s="224"/>
      <c r="I64" s="224"/>
      <c r="J64" s="224"/>
      <c r="K64" s="224"/>
    </row>
    <row r="65" spans="1:1">
      <c r="A65" s="224" t="s">
        <v>260</v>
      </c>
    </row>
    <row r="66" spans="1:1">
      <c r="A66" s="224" t="s">
        <v>261</v>
      </c>
    </row>
  </sheetData>
  <sheetProtection algorithmName="SHA-512" hashValue="gUokCKbK1vgEtb7R/87Hn+eSWnrFxuvqzS4il/DvBxrn+9nXC/DswtJdj8RyRpLxx+m29SLuLWnHybXvCzq7ew==" saltValue="PJnG9oMYVKy0s59SPo9CdA==" spinCount="100000" sheet="1" objects="1" scenarios="1" selectLockedCells="1"/>
  <mergeCells count="1">
    <mergeCell ref="A8:K8"/>
  </mergeCells>
  <printOptions horizontalCentered="1" verticalCentered="1"/>
  <pageMargins left="0.51181102362204722" right="0.47244094488188981" top="0.49" bottom="0.55118110236220474" header="0.23622047244094491" footer="0.31496062992125984"/>
  <pageSetup paperSize="9" scale="82" orientation="portrait"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
    <pageSetUpPr fitToPage="1"/>
  </sheetPr>
  <dimension ref="A1:F41"/>
  <sheetViews>
    <sheetView tabSelected="1" zoomScale="85" zoomScaleNormal="85" zoomScaleSheetLayoutView="85" workbookViewId="0">
      <selection activeCell="B3" sqref="B3:D3"/>
    </sheetView>
  </sheetViews>
  <sheetFormatPr defaultColWidth="9.140625" defaultRowHeight="15"/>
  <cols>
    <col min="1" max="1" width="148.28515625" style="1" customWidth="1"/>
    <col min="2" max="2" width="29.85546875" style="1" customWidth="1"/>
    <col min="3" max="3" width="22.5703125" style="1" customWidth="1"/>
    <col min="4" max="4" width="26.85546875" style="1" customWidth="1"/>
    <col min="5" max="5" width="1.5703125" style="1" customWidth="1"/>
    <col min="6" max="6" width="9.140625" style="1"/>
    <col min="7" max="7" width="12.42578125" style="1" customWidth="1"/>
    <col min="8" max="8" width="19.28515625" style="1" customWidth="1"/>
    <col min="9" max="16384" width="9.140625" style="1"/>
  </cols>
  <sheetData>
    <row r="1" spans="1:6" ht="36.75" thickBot="1">
      <c r="A1" s="299" t="s">
        <v>161</v>
      </c>
      <c r="B1" s="300"/>
      <c r="C1" s="300"/>
      <c r="D1" s="301"/>
    </row>
    <row r="2" spans="1:6" ht="15.75" thickBot="1"/>
    <row r="3" spans="1:6" ht="63" customHeight="1" thickBot="1">
      <c r="A3" s="225" t="s">
        <v>204</v>
      </c>
      <c r="B3" s="312"/>
      <c r="C3" s="313"/>
      <c r="D3" s="314"/>
    </row>
    <row r="4" spans="1:6" ht="25.5" customHeight="1" thickBot="1">
      <c r="A4" s="225" t="s">
        <v>218</v>
      </c>
      <c r="B4" s="218" t="s">
        <v>219</v>
      </c>
      <c r="C4" s="215">
        <v>1000</v>
      </c>
      <c r="D4" s="216">
        <v>5000</v>
      </c>
    </row>
    <row r="5" spans="1:6" ht="37.5" customHeight="1" thickBot="1">
      <c r="A5" s="213"/>
      <c r="B5" s="303" t="s">
        <v>127</v>
      </c>
      <c r="C5" s="304"/>
      <c r="D5" s="305"/>
    </row>
    <row r="6" spans="1:6" ht="61.5" customHeight="1" thickBot="1">
      <c r="A6" s="213"/>
      <c r="B6" s="303" t="s">
        <v>126</v>
      </c>
      <c r="C6" s="304"/>
      <c r="D6" s="305"/>
    </row>
    <row r="7" spans="1:6" ht="56.25" customHeight="1" thickBot="1">
      <c r="A7" s="217" t="s">
        <v>264</v>
      </c>
      <c r="B7" s="157"/>
      <c r="C7" s="306" t="str">
        <f>IF(B7&lt;0%,"Η τιμή δεν μπορεί να είναι μεγαλύτερη από 90,00%",IF(B7&gt;90%,"Η τιμή δεν μπορεί να είναι μεγαλύτερη από 90,00%",""))</f>
        <v/>
      </c>
      <c r="D7" s="307"/>
    </row>
    <row r="8" spans="1:6" ht="56.25" customHeight="1" thickBot="1">
      <c r="A8" s="217" t="s">
        <v>265</v>
      </c>
      <c r="B8" s="218" t="str">
        <f>IF(B7="","",100%-B7)</f>
        <v/>
      </c>
      <c r="C8" s="308"/>
      <c r="D8" s="309"/>
    </row>
    <row r="9" spans="1:6" ht="56.25" customHeight="1" thickBot="1">
      <c r="A9" s="217" t="s">
        <v>206</v>
      </c>
      <c r="B9" s="157"/>
      <c r="C9" s="310" t="str">
        <f>IF(B9&lt;0%,"Η τιμή πρέπει να είναι μεταξύ 0,01% και 15,00%",IF(B9&gt;15%,"Η τιμή πρέπει να είναι μεταξύ 0,01% και 15,00%",""))</f>
        <v/>
      </c>
      <c r="D9" s="311"/>
    </row>
    <row r="10" spans="1:6" ht="21" customHeight="1" thickBot="1">
      <c r="A10" s="219"/>
      <c r="B10" s="418" t="s">
        <v>137</v>
      </c>
      <c r="C10" s="159" t="s">
        <v>138</v>
      </c>
      <c r="D10" s="159" t="s">
        <v>139</v>
      </c>
    </row>
    <row r="11" spans="1:6" ht="38.25" thickBot="1">
      <c r="A11" s="217" t="s">
        <v>214</v>
      </c>
      <c r="B11" s="158"/>
      <c r="C11" s="158"/>
      <c r="D11" s="237" t="str">
        <f>IF(B11="","",IF(OR((C11-B11)&gt;183,(C11-B11)&lt;31),"! ΕΛΕΓΞΤΕ ΔΙΑΡΚΕΙΑ !",(C11-B11)/30.41663))</f>
        <v/>
      </c>
      <c r="F11" s="214"/>
    </row>
    <row r="12" spans="1:6" ht="36.75" thickBot="1">
      <c r="A12" s="317" t="s">
        <v>266</v>
      </c>
      <c r="B12" s="317"/>
      <c r="C12" s="317"/>
      <c r="D12" s="317"/>
      <c r="F12" s="214"/>
    </row>
    <row r="13" spans="1:6" ht="7.15" customHeight="1" thickBot="1">
      <c r="A13" s="292"/>
      <c r="B13" s="292"/>
      <c r="C13" s="292"/>
      <c r="D13" s="292"/>
      <c r="F13" s="214"/>
    </row>
    <row r="14" spans="1:6" s="90" customFormat="1" ht="48" thickBot="1">
      <c r="A14" s="419"/>
      <c r="B14" s="421" t="s">
        <v>128</v>
      </c>
      <c r="C14" s="107" t="s">
        <v>143</v>
      </c>
      <c r="D14" s="107" t="s">
        <v>109</v>
      </c>
    </row>
    <row r="15" spans="1:6" s="91" customFormat="1" ht="60" customHeight="1" thickBot="1">
      <c r="A15" s="293" t="s">
        <v>207</v>
      </c>
      <c r="B15" s="422">
        <f>+'Προσωπικό-Ταξίδια'!N16</f>
        <v>0</v>
      </c>
      <c r="C15" s="282" t="str">
        <f t="shared" ref="C15:C21" si="0">IF(SUM($C$33:$C$33)=0,"",B15/SUM($C$33:$C$33))</f>
        <v/>
      </c>
      <c r="D15" s="280">
        <f>ROUND(+B15*$B$7,2)</f>
        <v>0</v>
      </c>
    </row>
    <row r="16" spans="1:6" s="91" customFormat="1" ht="60" customHeight="1" thickBot="1">
      <c r="A16" s="293" t="s">
        <v>209</v>
      </c>
      <c r="B16" s="422">
        <f>+'Προσωπικό-Ταξίδια'!N32</f>
        <v>0</v>
      </c>
      <c r="C16" s="282" t="str">
        <f t="shared" si="0"/>
        <v/>
      </c>
      <c r="D16" s="280">
        <f t="shared" ref="D16:D21" si="1">ROUND(+B16*$B$7,2)</f>
        <v>0</v>
      </c>
    </row>
    <row r="17" spans="1:5" s="91" customFormat="1" ht="60" customHeight="1" thickBot="1">
      <c r="A17" s="293" t="s">
        <v>233</v>
      </c>
      <c r="B17" s="422">
        <f>+'Αποσβέσεις-Εξοπλισμος-Αναλώσιμα'!J11</f>
        <v>0</v>
      </c>
      <c r="C17" s="282" t="str">
        <f t="shared" si="0"/>
        <v/>
      </c>
      <c r="D17" s="280">
        <f t="shared" si="1"/>
        <v>0</v>
      </c>
    </row>
    <row r="18" spans="1:5" s="91" customFormat="1" ht="60" customHeight="1" thickBot="1">
      <c r="A18" s="293" t="s">
        <v>210</v>
      </c>
      <c r="B18" s="422">
        <f>+'Αποσβέσεις-Εξοπλισμος-Αναλώσιμα'!F25</f>
        <v>0</v>
      </c>
      <c r="C18" s="282" t="str">
        <f t="shared" si="0"/>
        <v/>
      </c>
      <c r="D18" s="280">
        <f t="shared" si="1"/>
        <v>0</v>
      </c>
    </row>
    <row r="19" spans="1:5" s="91" customFormat="1" ht="60" customHeight="1" thickBot="1">
      <c r="A19" s="293" t="s">
        <v>211</v>
      </c>
      <c r="B19" s="422">
        <f>+'Αποσβέσεις-Εξοπλισμος-Αναλώσιμα'!F39</f>
        <v>0</v>
      </c>
      <c r="C19" s="282" t="str">
        <f t="shared" si="0"/>
        <v/>
      </c>
      <c r="D19" s="280">
        <f t="shared" si="1"/>
        <v>0</v>
      </c>
    </row>
    <row r="20" spans="1:5" s="91" customFormat="1" ht="60" customHeight="1" thickBot="1">
      <c r="A20" s="293" t="s">
        <v>267</v>
      </c>
      <c r="B20" s="422">
        <f>+'Υπεργολ.-Λοιπές Αμ.-Ανακατασκ.'!D8</f>
        <v>0</v>
      </c>
      <c r="C20" s="282" t="str">
        <f t="shared" si="0"/>
        <v/>
      </c>
      <c r="D20" s="280">
        <f t="shared" si="1"/>
        <v>0</v>
      </c>
    </row>
    <row r="21" spans="1:5" s="91" customFormat="1" ht="60" customHeight="1" thickBot="1">
      <c r="A21" s="293" t="s">
        <v>268</v>
      </c>
      <c r="B21" s="422">
        <f>+'Υπεργολ.-Λοιπές Αμ.-Ανακατασκ.'!D20</f>
        <v>0</v>
      </c>
      <c r="C21" s="282" t="str">
        <f t="shared" si="0"/>
        <v/>
      </c>
      <c r="D21" s="280">
        <f t="shared" si="1"/>
        <v>0</v>
      </c>
    </row>
    <row r="22" spans="1:5" s="91" customFormat="1" ht="33" customHeight="1" thickBot="1">
      <c r="A22" s="420" t="s">
        <v>26</v>
      </c>
      <c r="B22" s="281">
        <f>SUM(B15:B21)</f>
        <v>0</v>
      </c>
      <c r="C22" s="106"/>
      <c r="D22" s="281">
        <f>SUM(D15:D21)</f>
        <v>0</v>
      </c>
    </row>
    <row r="23" spans="1:5" s="3" customFormat="1" ht="25.5" customHeight="1" thickBot="1">
      <c r="A23" s="302" t="str">
        <f>IF(B24&gt;(B22*50%),"ΠΡΟΣΟΧΗ!!! ΤΟ ΚΟΣΤΟΣ ΑΝΑΚΑΤΑΣΚΕΥΗΣ ΔΕΝ ΜΠΟΡΕΙ ΝΑ ΞΕΠΕΡΝΑ ΤΟ ΠΟΣΟ ΤΩΝ","")</f>
        <v/>
      </c>
      <c r="B23" s="302"/>
      <c r="C23" s="302"/>
      <c r="D23" s="153" t="str">
        <f>IF(B24&gt;(B22*50%),(B22*50%),"")</f>
        <v/>
      </c>
      <c r="E23" s="92"/>
    </row>
    <row r="24" spans="1:5" s="91" customFormat="1" ht="60" customHeight="1" thickBot="1">
      <c r="A24" s="226" t="s">
        <v>212</v>
      </c>
      <c r="B24" s="281">
        <f>+'Υπεργολ.-Λοιπές Αμ.-Ανακατασκ.'!D29</f>
        <v>0</v>
      </c>
      <c r="C24" s="282" t="str">
        <f>IF(SUM($C$33:$C$33)=0,"",B24/SUM($C$33:$C$33))</f>
        <v/>
      </c>
      <c r="D24" s="281">
        <f>ROUND(+B24*$B$7,2)</f>
        <v>0</v>
      </c>
    </row>
    <row r="25" spans="1:5" s="91" customFormat="1" ht="6.75" customHeight="1" thickBot="1">
      <c r="A25" s="4"/>
      <c r="B25" s="4"/>
      <c r="C25" s="2"/>
      <c r="D25" s="1"/>
    </row>
    <row r="26" spans="1:5" s="91" customFormat="1" ht="60" customHeight="1" thickBot="1">
      <c r="A26" s="226" t="s">
        <v>213</v>
      </c>
      <c r="B26" s="281">
        <f>ROUND(+('Προσωπικό-Ταξίδια'!N16)*B9,2)</f>
        <v>0</v>
      </c>
      <c r="C26" s="282" t="str">
        <f>IF(SUM($C$33:$C$33)=0,"",B26/SUM($C$33:$C$33))</f>
        <v/>
      </c>
      <c r="D26" s="281">
        <f>ROUND(+B26*$B$7,2)</f>
        <v>0</v>
      </c>
    </row>
    <row r="27" spans="1:5" ht="13.35" customHeight="1" thickBot="1">
      <c r="A27" s="302"/>
      <c r="B27" s="302"/>
      <c r="C27" s="302"/>
      <c r="D27" s="95"/>
    </row>
    <row r="28" spans="1:5" s="91" customFormat="1" ht="60" customHeight="1" thickBot="1">
      <c r="A28" s="283" t="s">
        <v>220</v>
      </c>
      <c r="B28" s="285">
        <f>IF((B22+B24+B26)&gt;5000,"ΥΠΕΡΒΑΣΗ ΟΡΙΟΥ",(+B22+B24+B26))</f>
        <v>0</v>
      </c>
      <c r="C28" s="282" t="str">
        <f>IF(B28="ΥΠΕΡΒΑΣΗ ΟΡΙΟΥ","ΚΑΤΑ",IF(SUM($C$33:$C$33)=0,"",B28/SUM($C$33:$C$33)))</f>
        <v/>
      </c>
      <c r="D28" s="284">
        <f>IF(B28="ΥΠΕΡΒΑΣΗ ΟΡΙΟΥ",(B22+B24+B26)-5000,ROUND(+B28*$B$7,2))</f>
        <v>0</v>
      </c>
    </row>
    <row r="29" spans="1:5" ht="27" thickBot="1">
      <c r="A29" s="227"/>
      <c r="B29" s="227"/>
      <c r="C29" s="227"/>
      <c r="D29" s="95"/>
    </row>
    <row r="30" spans="1:5" s="91" customFormat="1" ht="60" customHeight="1" thickBot="1">
      <c r="A30" s="226" t="s">
        <v>208</v>
      </c>
      <c r="B30" s="281">
        <f>+Εθελοντές!F55</f>
        <v>0</v>
      </c>
      <c r="C30" s="282" t="str">
        <f>IF(SUM($C$33:$C$33)=0,"",B30/SUM($C$33:$C$33))</f>
        <v/>
      </c>
      <c r="D30" s="280">
        <f>ROUND(+B30*$B$7,2)</f>
        <v>0</v>
      </c>
    </row>
    <row r="31" spans="1:5" ht="27" thickBot="1">
      <c r="A31" s="227"/>
      <c r="B31" s="227"/>
      <c r="C31" s="227"/>
      <c r="D31" s="95"/>
    </row>
    <row r="32" spans="1:5" ht="25.5" customHeight="1" thickBot="1">
      <c r="A32" s="191"/>
      <c r="B32" s="418" t="s">
        <v>215</v>
      </c>
      <c r="C32" s="160" t="str">
        <f>IF(B7="","",100%)</f>
        <v/>
      </c>
      <c r="D32" s="160" t="str">
        <f>IF(B7="","",B7)</f>
        <v/>
      </c>
    </row>
    <row r="33" spans="1:4" s="91" customFormat="1" ht="45.75" customHeight="1" thickBot="1">
      <c r="A33" s="228" t="s">
        <v>27</v>
      </c>
      <c r="B33" s="238" t="s">
        <v>219</v>
      </c>
      <c r="C33" s="423">
        <f>IF((B22+B24+B26+B30)&gt;5555.56,"ΔΙΟΡΘΩΣΤΕ",(B22+B24+B26+B30))</f>
        <v>0</v>
      </c>
      <c r="D33" s="286">
        <f>IF(C33="ΔΙΟΡΘΩΣΤΕ","ΔΙΟΡΘΩΣΤΕ",+D22+D24+D26+D30)</f>
        <v>0</v>
      </c>
    </row>
    <row r="34" spans="1:4" ht="13.9" customHeight="1" thickBot="1">
      <c r="A34" s="236"/>
      <c r="B34" s="236"/>
      <c r="C34" s="236"/>
      <c r="D34" s="96"/>
    </row>
    <row r="35" spans="1:4" s="91" customFormat="1" ht="44.25" customHeight="1" thickBot="1">
      <c r="A35" s="426" t="s">
        <v>269</v>
      </c>
      <c r="B35" s="424" t="str">
        <f>IF(Εθελοντές!F55&gt;(B22+B24+B26)/9,"ΥΠΕΡΒΑΣΗ ΠΟΣΟΥ ΕΘΕΛΟΝΤΙΚΗΣ ΕΡΓΑΣΙΑΣ","")</f>
        <v/>
      </c>
      <c r="C35" s="298"/>
      <c r="D35" s="156">
        <f>SUM(D33:D33)</f>
        <v>0</v>
      </c>
    </row>
    <row r="36" spans="1:4" ht="40.5" customHeight="1" thickBot="1">
      <c r="A36" s="427" t="s">
        <v>142</v>
      </c>
      <c r="B36" s="3"/>
      <c r="C36" s="5"/>
      <c r="D36" s="156">
        <f>IF(D35=0,0,+SUM(C33:C33)-D35)</f>
        <v>0</v>
      </c>
    </row>
    <row r="37" spans="1:4" ht="57.75" customHeight="1" thickBot="1">
      <c r="A37" s="428" t="s">
        <v>270</v>
      </c>
      <c r="B37" s="425">
        <f>+Εθελοντές!F55</f>
        <v>0</v>
      </c>
      <c r="C37" s="93"/>
      <c r="D37" s="315" t="str">
        <f>IF(AND(B3="",B22&gt;0),IF(B3="","ΕΠΙΛΕΞΤΕ ΠΡΟΣΚΛΗΣΗ ΕΝΔΙΑΦΕΡΟΝΤΟΣ",""),"")</f>
        <v/>
      </c>
    </row>
    <row r="38" spans="1:4" ht="57.4" customHeight="1" thickBot="1">
      <c r="A38" s="429" t="s">
        <v>271</v>
      </c>
      <c r="B38" s="155">
        <f>+IF(B37="",D36-B37,IF(B37&lt;=D36,D36-B37,"ΔΙΟΡΘΩΣΤΕ"))</f>
        <v>0</v>
      </c>
      <c r="C38" s="93"/>
      <c r="D38" s="316"/>
    </row>
    <row r="39" spans="1:4" ht="31.5" customHeight="1">
      <c r="A39" s="297" t="str">
        <f>IF(B37&gt;Εθελοντές!F55,"ΔΙΟΡΘΩΣΤΕ. ΑΝΩΤΑΤΟ ΠΟΣΟ ΣΥΝΕΙΣΦΟΡΑΣ ΣΕ ΕΙΔΟΣ","")</f>
        <v/>
      </c>
      <c r="B39" s="297"/>
      <c r="C39" s="154" t="str">
        <f>IF(A39="ΔΙΟΡΘΩΣΤΕ. ΑΝΩΤΑΤΟ ΠΟΣΟ ΣΥΝΕΙΣΦΟΡΑΣ ΣΕ ΕΙΔΟΣ",Εθελοντές!F55,"")</f>
        <v/>
      </c>
      <c r="D39" s="316"/>
    </row>
    <row r="40" spans="1:4" ht="19.5">
      <c r="A40" s="296" t="s">
        <v>140</v>
      </c>
      <c r="B40" s="296"/>
      <c r="C40" s="296"/>
      <c r="D40" s="316"/>
    </row>
    <row r="41" spans="1:4" ht="19.5">
      <c r="A41" s="296" t="s">
        <v>141</v>
      </c>
      <c r="B41" s="296"/>
      <c r="C41" s="296"/>
      <c r="D41" s="164"/>
    </row>
  </sheetData>
  <sheetProtection algorithmName="SHA-512" hashValue="KJoBfEEKqY9mK2LoiRFMj2nd/zTthCNglGq3DwyP0cGH5HbiLyAFui3FBobL/Kj9oHid00D5PiVHqQsktwSmSA==" saltValue="PYV9ozI3sDHb2++kF7N7lg==" spinCount="100000" sheet="1" objects="1" scenarios="1" selectLockedCells="1"/>
  <protectedRanges>
    <protectedRange password="8362" sqref="B35 C36 A1:D2 B37:B38 A14 D29 A23:D23 B25:D25 C32:C33 A34:C34 A32:B32 D31:D36 B24:C24 D27 B15:C22 A27 A31 A29 B26:C29 B30:C31" name="Περιοχή1"/>
    <protectedRange password="8362" sqref="A10:C11 A3:D6 A9:D9 B7:D8" name="Περιοχή1_1"/>
    <protectedRange password="8362" sqref="B14:C14" name="Περιοχή1_2"/>
    <protectedRange password="8362" sqref="A30" name="Περιοχή1_3"/>
    <protectedRange password="8362" sqref="A22" name="Περιοχή1_4"/>
    <protectedRange password="8362" sqref="A24:A26" name="Περιοχή1_5"/>
    <protectedRange password="8362" sqref="A33 A28" name="Περιοχή1_6"/>
    <protectedRange password="8362" sqref="A36" name="Περιοχή1_7"/>
    <protectedRange password="8362" sqref="D24 D26 D30 D15:D21 D28" name="Περιοχή1_8"/>
    <protectedRange password="8362" sqref="D10:D11 D14" name="Περιοχή1_2_1"/>
    <protectedRange password="8362" sqref="D22" name="Περιοχή1_9"/>
    <protectedRange password="8362" sqref="A7:A8" name="Περιοχή1_1_1"/>
    <protectedRange password="8362" sqref="A12:C13" name="Περιοχή1_1_2"/>
    <protectedRange password="8362" sqref="D12:D13" name="Περιοχή1_2_1_1"/>
    <protectedRange password="8362" sqref="A15" name="Περιοχή1_3_1"/>
    <protectedRange password="8362" sqref="A16:A21" name="Περιοχή1_3_2"/>
    <protectedRange password="8362" sqref="A35" name="Περιοχή1_7_1"/>
  </protectedRanges>
  <mergeCells count="15">
    <mergeCell ref="A41:C41"/>
    <mergeCell ref="A39:B39"/>
    <mergeCell ref="B35:C35"/>
    <mergeCell ref="A1:D1"/>
    <mergeCell ref="A23:C23"/>
    <mergeCell ref="A27:C27"/>
    <mergeCell ref="B5:D5"/>
    <mergeCell ref="B6:D6"/>
    <mergeCell ref="C7:D7"/>
    <mergeCell ref="C8:D8"/>
    <mergeCell ref="C9:D9"/>
    <mergeCell ref="B3:D3"/>
    <mergeCell ref="D37:D40"/>
    <mergeCell ref="A40:C40"/>
    <mergeCell ref="A12:D12"/>
  </mergeCells>
  <conditionalFormatting sqref="A23:C23">
    <cfRule type="expression" dxfId="10" priority="26">
      <formula>$A$23="ΠΡΟΣΟΧΗ!!! ΤΟ ΚΟΣΤΟΣ ΑΝΑΚΑΤΑΣΚΕΥΗΣ ΔΕΝ ΜΠΟΡΕΙ ΝΑ ΞΕΠΕΡΝΑ ΤΟ ΠΟΣΟ ΤΩΝ"</formula>
    </cfRule>
  </conditionalFormatting>
  <conditionalFormatting sqref="C7">
    <cfRule type="expression" dxfId="9" priority="12">
      <formula>$C$7="Η τιμή δεν μπορεί να είναι μεγαλύτερη από 90,00%"</formula>
    </cfRule>
  </conditionalFormatting>
  <conditionalFormatting sqref="C9">
    <cfRule type="expression" dxfId="8" priority="11">
      <formula>$C$9="Η τιμή πρέπει να είναι μεταξύ 0,01% και 15,00%"</formula>
    </cfRule>
  </conditionalFormatting>
  <conditionalFormatting sqref="D23">
    <cfRule type="expression" dxfId="7" priority="29">
      <formula>B$24&gt;($B$22*50%)</formula>
    </cfRule>
  </conditionalFormatting>
  <conditionalFormatting sqref="A39:C39">
    <cfRule type="expression" dxfId="6" priority="10">
      <formula>$A$39="ΔΙΟΡΘΩΣΤΕ. ΑΝΩΤΑΤΟ ΠΟΣΟ ΣΥΝΕΙΣΦΟΡΑΣ ΣΕ ΕΙΔΟΣ"</formula>
    </cfRule>
  </conditionalFormatting>
  <conditionalFormatting sqref="B38">
    <cfRule type="expression" dxfId="5" priority="9">
      <formula>$A$39="ΔΙΟΡΘΩΣΤΕ. ΑΝΩΤΑΤΟ ΠΟΣΟ ΣΥΝΕΙΣΦΟΡΑΣ ΣΕ ΕΙΔΟΣ"</formula>
    </cfRule>
  </conditionalFormatting>
  <conditionalFormatting sqref="B35:C35">
    <cfRule type="expression" dxfId="4" priority="8">
      <formula>$B$35="ΥΠΕΡΒΑΣΗ ΠΟΣΟΥ ΕΘΕΛΟΝΤΙΚΗΣ ΕΡΓΑΣΙΑΣ"</formula>
    </cfRule>
  </conditionalFormatting>
  <conditionalFormatting sqref="D33">
    <cfRule type="expression" dxfId="3" priority="7">
      <formula>$D$33="! ΔΙΟΡΘΩΣΤΕ !          ! ΥΠΕΡΒΑΣΗ !"</formula>
    </cfRule>
  </conditionalFormatting>
  <conditionalFormatting sqref="D37:D40">
    <cfRule type="expression" dxfId="2" priority="3">
      <formula>$D$37="ΕΠΙΛΕΞΤΕ ΠΡΟΣΚΛΗΣΗ ΕΝΔΙΑΦΕΡΟΝΤΟΣ"</formula>
    </cfRule>
  </conditionalFormatting>
  <conditionalFormatting sqref="D11">
    <cfRule type="expression" dxfId="1" priority="2">
      <formula>$D$11="! ΕΛΕΓΞΤΕ ΔΙΑΡΚΕΙΑ !"</formula>
    </cfRule>
  </conditionalFormatting>
  <conditionalFormatting sqref="B28:D28">
    <cfRule type="expression" dxfId="0" priority="1">
      <formula>$B$28="ΥΠΕΡΒΑΣΗ ΟΡΙΟΥ"</formula>
    </cfRule>
  </conditionalFormatting>
  <printOptions horizontalCentered="1"/>
  <pageMargins left="0.43307086614173229" right="0.35433070866141736" top="0.56000000000000005" bottom="0.5" header="0.31496062992125984" footer="0.31496062992125984"/>
  <pageSetup paperSize="9" scale="41" orientation="portrait" r:id="rId1"/>
  <headerFooter>
    <oddFooter>&amp;RΣΥΝΟΛΙΚΟΣ ΠΡΟΫΠΟΛΟΓΙΣΜΟΣ / TOTAL BUDGET</oddFooter>
  </headerFooter>
  <drawing r:id="rId2"/>
  <extLst>
    <ext xmlns:x14="http://schemas.microsoft.com/office/spreadsheetml/2009/9/main" uri="{CCE6A557-97BC-4b89-ADB6-D9C93CAAB3DF}">
      <x14:dataValidations xmlns:xm="http://schemas.microsoft.com/office/excel/2006/main" xWindow="1628" yWindow="683" count="1">
        <x14:dataValidation type="list" allowBlank="1" showErrorMessage="1" prompt="_x000a_">
          <x14:formula1>
            <xm:f>DATA!$A$23:$A$24</xm:f>
          </x14:formula1>
          <xm:sqref>B3:D3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2">
    <pageSetUpPr fitToPage="1"/>
  </sheetPr>
  <dimension ref="A1:N52"/>
  <sheetViews>
    <sheetView zoomScale="85" zoomScaleNormal="85" zoomScaleSheetLayoutView="85" workbookViewId="0">
      <selection activeCell="B5" sqref="B5"/>
    </sheetView>
  </sheetViews>
  <sheetFormatPr defaultColWidth="9.140625" defaultRowHeight="15"/>
  <cols>
    <col min="1" max="1" width="7.140625" style="1" customWidth="1"/>
    <col min="2" max="2" width="45.5703125" style="1" customWidth="1"/>
    <col min="3" max="3" width="26.140625" style="1" customWidth="1"/>
    <col min="4" max="4" width="18.28515625" style="1" customWidth="1"/>
    <col min="5" max="5" width="20" style="1" customWidth="1"/>
    <col min="6" max="6" width="17.85546875" style="1" customWidth="1"/>
    <col min="7" max="7" width="18" style="1" customWidth="1"/>
    <col min="8" max="8" width="22.5703125" style="1" customWidth="1"/>
    <col min="9" max="9" width="18.28515625" style="1" customWidth="1"/>
    <col min="10" max="10" width="25.28515625" style="1" customWidth="1"/>
    <col min="11" max="11" width="12.85546875" style="1" customWidth="1"/>
    <col min="12" max="12" width="20" style="1" customWidth="1"/>
    <col min="13" max="13" width="16.140625" style="1" customWidth="1"/>
    <col min="14" max="14" width="22.7109375" style="1" customWidth="1"/>
    <col min="15" max="16384" width="9.140625" style="1"/>
  </cols>
  <sheetData>
    <row r="1" spans="1:14" s="91" customFormat="1" ht="31.5" customHeight="1" thickBot="1">
      <c r="A1" s="323" t="s">
        <v>5</v>
      </c>
      <c r="B1" s="324"/>
      <c r="C1" s="324"/>
      <c r="D1" s="324"/>
      <c r="E1" s="324"/>
      <c r="F1" s="324"/>
      <c r="G1" s="324"/>
      <c r="H1" s="324"/>
      <c r="I1" s="324"/>
      <c r="J1" s="324"/>
      <c r="K1" s="324"/>
      <c r="L1" s="324"/>
      <c r="M1" s="324"/>
      <c r="N1" s="325"/>
    </row>
    <row r="2" spans="1:14" s="91" customFormat="1" ht="15.75" customHeight="1" thickBot="1">
      <c r="A2" s="348" t="s">
        <v>99</v>
      </c>
      <c r="B2" s="345" t="s">
        <v>272</v>
      </c>
      <c r="C2" s="348" t="s">
        <v>34</v>
      </c>
      <c r="D2" s="348" t="s">
        <v>145</v>
      </c>
      <c r="E2" s="342" t="s">
        <v>2</v>
      </c>
      <c r="F2" s="343"/>
      <c r="G2" s="343"/>
      <c r="H2" s="343"/>
      <c r="I2" s="343"/>
      <c r="J2" s="343"/>
      <c r="K2" s="343"/>
      <c r="L2" s="343"/>
      <c r="M2" s="344"/>
      <c r="N2" s="339" t="s">
        <v>1</v>
      </c>
    </row>
    <row r="3" spans="1:14" s="91" customFormat="1" ht="15.75" thickBot="1">
      <c r="A3" s="349"/>
      <c r="B3" s="346"/>
      <c r="C3" s="359"/>
      <c r="D3" s="359"/>
      <c r="E3" s="351" t="s">
        <v>122</v>
      </c>
      <c r="F3" s="352"/>
      <c r="G3" s="353"/>
      <c r="H3" s="353"/>
      <c r="I3" s="354"/>
      <c r="J3" s="355" t="s">
        <v>123</v>
      </c>
      <c r="K3" s="356"/>
      <c r="L3" s="357"/>
      <c r="M3" s="358"/>
      <c r="N3" s="340"/>
    </row>
    <row r="4" spans="1:14" s="91" customFormat="1" ht="130.9" customHeight="1" thickBot="1">
      <c r="A4" s="350"/>
      <c r="B4" s="347"/>
      <c r="C4" s="360"/>
      <c r="D4" s="360"/>
      <c r="E4" s="192" t="s">
        <v>29</v>
      </c>
      <c r="F4" s="39" t="s">
        <v>129</v>
      </c>
      <c r="G4" s="36" t="s">
        <v>33</v>
      </c>
      <c r="H4" s="40" t="s">
        <v>30</v>
      </c>
      <c r="I4" s="41" t="s">
        <v>3</v>
      </c>
      <c r="J4" s="6" t="s">
        <v>101</v>
      </c>
      <c r="K4" s="7" t="s">
        <v>32</v>
      </c>
      <c r="L4" s="36" t="s">
        <v>33</v>
      </c>
      <c r="M4" s="8" t="s">
        <v>3</v>
      </c>
      <c r="N4" s="341"/>
    </row>
    <row r="5" spans="1:14">
      <c r="A5" s="54">
        <v>1</v>
      </c>
      <c r="B5" s="188"/>
      <c r="C5" s="189"/>
      <c r="D5" s="162"/>
      <c r="E5" s="10"/>
      <c r="F5" s="11"/>
      <c r="G5" s="37"/>
      <c r="H5" s="37"/>
      <c r="I5" s="110">
        <f>ROUND(E5*(F5+G5+H5)*D5,2)</f>
        <v>0</v>
      </c>
      <c r="J5" s="169"/>
      <c r="K5" s="165"/>
      <c r="L5" s="166"/>
      <c r="M5" s="110">
        <f>ROUND(J5*(K5+L5)*D5,2)</f>
        <v>0</v>
      </c>
      <c r="N5" s="110">
        <f>IF(D5="",0,I5+M5)</f>
        <v>0</v>
      </c>
    </row>
    <row r="6" spans="1:14">
      <c r="A6" s="54">
        <v>2</v>
      </c>
      <c r="B6" s="190"/>
      <c r="C6" s="190"/>
      <c r="D6" s="163"/>
      <c r="E6" s="12"/>
      <c r="F6" s="13"/>
      <c r="G6" s="38"/>
      <c r="H6" s="38"/>
      <c r="I6" s="111">
        <f t="shared" ref="I6:I14" si="0">ROUND(E6*(F6+G6+H6)*D6,2)</f>
        <v>0</v>
      </c>
      <c r="J6" s="170"/>
      <c r="K6" s="167"/>
      <c r="L6" s="168"/>
      <c r="M6" s="111">
        <f t="shared" ref="M6:M14" si="1">ROUND(J6*(K6+L6)*D6,2)</f>
        <v>0</v>
      </c>
      <c r="N6" s="110">
        <f t="shared" ref="N6:N14" si="2">IF(D6="",0,I6+M6)</f>
        <v>0</v>
      </c>
    </row>
    <row r="7" spans="1:14">
      <c r="A7" s="55">
        <v>3</v>
      </c>
      <c r="B7" s="190"/>
      <c r="C7" s="190"/>
      <c r="D7" s="163"/>
      <c r="E7" s="12"/>
      <c r="F7" s="13"/>
      <c r="G7" s="38"/>
      <c r="H7" s="38"/>
      <c r="I7" s="111">
        <f t="shared" ref="I7:I13" si="3">ROUND(E7*(F7+G7+H7)*D7,2)</f>
        <v>0</v>
      </c>
      <c r="J7" s="170"/>
      <c r="K7" s="167"/>
      <c r="L7" s="168"/>
      <c r="M7" s="111">
        <f t="shared" ref="M7:M13" si="4">ROUND(J7*(K7+L7)*D7,2)</f>
        <v>0</v>
      </c>
      <c r="N7" s="110">
        <f t="shared" ref="N7:N13" si="5">IF(D7="",0,I7+M7)</f>
        <v>0</v>
      </c>
    </row>
    <row r="8" spans="1:14">
      <c r="A8" s="54">
        <v>4</v>
      </c>
      <c r="B8" s="190"/>
      <c r="C8" s="190"/>
      <c r="D8" s="163"/>
      <c r="E8" s="12"/>
      <c r="F8" s="13"/>
      <c r="G8" s="38"/>
      <c r="H8" s="38"/>
      <c r="I8" s="111">
        <f t="shared" si="3"/>
        <v>0</v>
      </c>
      <c r="J8" s="170"/>
      <c r="K8" s="167"/>
      <c r="L8" s="168"/>
      <c r="M8" s="111">
        <f t="shared" si="4"/>
        <v>0</v>
      </c>
      <c r="N8" s="110">
        <f t="shared" si="5"/>
        <v>0</v>
      </c>
    </row>
    <row r="9" spans="1:14">
      <c r="A9" s="55">
        <v>5</v>
      </c>
      <c r="B9" s="190"/>
      <c r="C9" s="190"/>
      <c r="D9" s="163"/>
      <c r="E9" s="12"/>
      <c r="F9" s="13"/>
      <c r="G9" s="38"/>
      <c r="H9" s="38"/>
      <c r="I9" s="111">
        <f t="shared" si="3"/>
        <v>0</v>
      </c>
      <c r="J9" s="170"/>
      <c r="K9" s="167"/>
      <c r="L9" s="168"/>
      <c r="M9" s="111">
        <f t="shared" si="4"/>
        <v>0</v>
      </c>
      <c r="N9" s="110">
        <f t="shared" si="5"/>
        <v>0</v>
      </c>
    </row>
    <row r="10" spans="1:14">
      <c r="A10" s="54">
        <v>6</v>
      </c>
      <c r="B10" s="190"/>
      <c r="C10" s="190"/>
      <c r="D10" s="163"/>
      <c r="E10" s="12"/>
      <c r="F10" s="13"/>
      <c r="G10" s="38"/>
      <c r="H10" s="38"/>
      <c r="I10" s="111">
        <f t="shared" si="3"/>
        <v>0</v>
      </c>
      <c r="J10" s="170"/>
      <c r="K10" s="167"/>
      <c r="L10" s="168"/>
      <c r="M10" s="111">
        <f t="shared" si="4"/>
        <v>0</v>
      </c>
      <c r="N10" s="110">
        <f t="shared" si="5"/>
        <v>0</v>
      </c>
    </row>
    <row r="11" spans="1:14">
      <c r="A11" s="55">
        <v>7</v>
      </c>
      <c r="B11" s="190"/>
      <c r="C11" s="190"/>
      <c r="D11" s="163"/>
      <c r="E11" s="12"/>
      <c r="F11" s="13"/>
      <c r="G11" s="38"/>
      <c r="H11" s="38"/>
      <c r="I11" s="111">
        <f t="shared" si="3"/>
        <v>0</v>
      </c>
      <c r="J11" s="170"/>
      <c r="K11" s="167"/>
      <c r="L11" s="168"/>
      <c r="M11" s="111">
        <f t="shared" si="4"/>
        <v>0</v>
      </c>
      <c r="N11" s="110">
        <f t="shared" si="5"/>
        <v>0</v>
      </c>
    </row>
    <row r="12" spans="1:14">
      <c r="A12" s="54">
        <v>8</v>
      </c>
      <c r="B12" s="190"/>
      <c r="C12" s="190"/>
      <c r="D12" s="163"/>
      <c r="E12" s="12"/>
      <c r="F12" s="13"/>
      <c r="G12" s="38"/>
      <c r="H12" s="38"/>
      <c r="I12" s="111">
        <f t="shared" si="3"/>
        <v>0</v>
      </c>
      <c r="J12" s="170"/>
      <c r="K12" s="167"/>
      <c r="L12" s="168"/>
      <c r="M12" s="111">
        <f t="shared" si="4"/>
        <v>0</v>
      </c>
      <c r="N12" s="110">
        <f t="shared" si="5"/>
        <v>0</v>
      </c>
    </row>
    <row r="13" spans="1:14">
      <c r="A13" s="55">
        <v>9</v>
      </c>
      <c r="B13" s="190"/>
      <c r="C13" s="190"/>
      <c r="D13" s="163"/>
      <c r="E13" s="12"/>
      <c r="F13" s="13"/>
      <c r="G13" s="38"/>
      <c r="H13" s="38"/>
      <c r="I13" s="111">
        <f t="shared" si="3"/>
        <v>0</v>
      </c>
      <c r="J13" s="170"/>
      <c r="K13" s="167"/>
      <c r="L13" s="168"/>
      <c r="M13" s="111">
        <f t="shared" si="4"/>
        <v>0</v>
      </c>
      <c r="N13" s="110">
        <f t="shared" si="5"/>
        <v>0</v>
      </c>
    </row>
    <row r="14" spans="1:14" ht="15.75" thickBot="1">
      <c r="A14" s="54">
        <v>10</v>
      </c>
      <c r="B14" s="190"/>
      <c r="C14" s="190"/>
      <c r="D14" s="163"/>
      <c r="E14" s="12"/>
      <c r="F14" s="13"/>
      <c r="G14" s="38"/>
      <c r="H14" s="38"/>
      <c r="I14" s="111">
        <f t="shared" si="0"/>
        <v>0</v>
      </c>
      <c r="J14" s="170"/>
      <c r="K14" s="167"/>
      <c r="L14" s="168"/>
      <c r="M14" s="111">
        <f t="shared" si="1"/>
        <v>0</v>
      </c>
      <c r="N14" s="110">
        <f t="shared" si="2"/>
        <v>0</v>
      </c>
    </row>
    <row r="15" spans="1:14" s="91" customFormat="1" ht="30" customHeight="1">
      <c r="A15" s="335" t="s">
        <v>31</v>
      </c>
      <c r="B15" s="336"/>
      <c r="C15" s="42"/>
      <c r="D15" s="42"/>
      <c r="E15" s="43">
        <f>SUM(E5:E14)</f>
        <v>0</v>
      </c>
      <c r="F15" s="44"/>
      <c r="G15" s="45"/>
      <c r="H15" s="45"/>
      <c r="I15" s="47"/>
      <c r="J15" s="46">
        <f>SUM(J5:J14)</f>
        <v>0</v>
      </c>
      <c r="K15" s="44"/>
      <c r="L15" s="45"/>
      <c r="M15" s="47"/>
      <c r="N15" s="47"/>
    </row>
    <row r="16" spans="1:14" s="91" customFormat="1" ht="30" customHeight="1" thickBot="1">
      <c r="A16" s="337" t="s">
        <v>4</v>
      </c>
      <c r="B16" s="338"/>
      <c r="C16" s="48"/>
      <c r="D16" s="48"/>
      <c r="E16" s="49"/>
      <c r="F16" s="50"/>
      <c r="G16" s="51"/>
      <c r="H16" s="51"/>
      <c r="I16" s="52">
        <f>SUM(I5:I14)</f>
        <v>0</v>
      </c>
      <c r="J16" s="53"/>
      <c r="K16" s="50"/>
      <c r="L16" s="51"/>
      <c r="M16" s="112">
        <f>SUM(M5:M14)</f>
        <v>0</v>
      </c>
      <c r="N16" s="161">
        <f>SUM(N5:N14)</f>
        <v>0</v>
      </c>
    </row>
    <row r="17" spans="1:14" ht="15.75" thickBot="1">
      <c r="A17" s="290"/>
      <c r="B17" s="290"/>
      <c r="C17" s="290"/>
      <c r="D17" s="290"/>
    </row>
    <row r="18" spans="1:14" s="91" customFormat="1" ht="31.5" customHeight="1" thickBot="1">
      <c r="A18" s="323" t="s">
        <v>39</v>
      </c>
      <c r="B18" s="324"/>
      <c r="C18" s="324"/>
      <c r="D18" s="324"/>
      <c r="E18" s="324"/>
      <c r="F18" s="324"/>
      <c r="G18" s="324"/>
      <c r="H18" s="324"/>
      <c r="I18" s="324"/>
      <c r="J18" s="324"/>
      <c r="K18" s="324"/>
      <c r="L18" s="324"/>
      <c r="M18" s="324"/>
      <c r="N18" s="325"/>
    </row>
    <row r="19" spans="1:14" ht="135">
      <c r="A19" s="326" t="s">
        <v>195</v>
      </c>
      <c r="B19" s="328" t="s">
        <v>201</v>
      </c>
      <c r="C19" s="330" t="s">
        <v>202</v>
      </c>
      <c r="D19" s="230" t="s">
        <v>6</v>
      </c>
      <c r="E19" s="231" t="s">
        <v>9</v>
      </c>
      <c r="F19" s="231" t="s">
        <v>110</v>
      </c>
      <c r="G19" s="231" t="s">
        <v>35</v>
      </c>
      <c r="H19" s="231" t="s">
        <v>52</v>
      </c>
      <c r="I19" s="232" t="s">
        <v>112</v>
      </c>
      <c r="J19" s="233" t="s">
        <v>38</v>
      </c>
      <c r="K19" s="230" t="s">
        <v>12</v>
      </c>
      <c r="L19" s="57" t="s">
        <v>53</v>
      </c>
      <c r="M19" s="56" t="s">
        <v>13</v>
      </c>
      <c r="N19" s="233" t="s">
        <v>14</v>
      </c>
    </row>
    <row r="20" spans="1:14" ht="15.75" thickBot="1">
      <c r="A20" s="327"/>
      <c r="B20" s="329"/>
      <c r="C20" s="331"/>
      <c r="D20" s="58" t="s">
        <v>7</v>
      </c>
      <c r="E20" s="59" t="s">
        <v>8</v>
      </c>
      <c r="F20" s="59" t="s">
        <v>10</v>
      </c>
      <c r="G20" s="59" t="s">
        <v>11</v>
      </c>
      <c r="H20" s="59" t="s">
        <v>21</v>
      </c>
      <c r="I20" s="74" t="s">
        <v>36</v>
      </c>
      <c r="J20" s="62" t="s">
        <v>273</v>
      </c>
      <c r="K20" s="58" t="s">
        <v>37</v>
      </c>
      <c r="L20" s="61" t="s">
        <v>111</v>
      </c>
      <c r="M20" s="60" t="s">
        <v>274</v>
      </c>
      <c r="N20" s="294" t="s">
        <v>275</v>
      </c>
    </row>
    <row r="21" spans="1:14">
      <c r="A21" s="63">
        <v>1</v>
      </c>
      <c r="B21" s="64"/>
      <c r="C21" s="65"/>
      <c r="D21" s="66"/>
      <c r="E21" s="67"/>
      <c r="F21" s="113"/>
      <c r="G21" s="113"/>
      <c r="H21" s="113"/>
      <c r="I21" s="114"/>
      <c r="J21" s="117">
        <f>+D21*E21*(F21+G21+H21)+I21</f>
        <v>0</v>
      </c>
      <c r="K21" s="115"/>
      <c r="L21" s="116"/>
      <c r="M21" s="121">
        <f>+E21*(K21+L21)</f>
        <v>0</v>
      </c>
      <c r="N21" s="117">
        <f>IF(B21="",0,+J21+M21)</f>
        <v>0</v>
      </c>
    </row>
    <row r="22" spans="1:14">
      <c r="A22" s="68">
        <v>2</v>
      </c>
      <c r="B22" s="69"/>
      <c r="C22" s="70"/>
      <c r="D22" s="66"/>
      <c r="E22" s="67"/>
      <c r="F22" s="113"/>
      <c r="G22" s="113"/>
      <c r="H22" s="113"/>
      <c r="I22" s="114"/>
      <c r="J22" s="117">
        <f t="shared" ref="J22:J30" si="6">+D22*E22*(F22+G22+H22)+I22</f>
        <v>0</v>
      </c>
      <c r="K22" s="115"/>
      <c r="L22" s="116"/>
      <c r="M22" s="121">
        <f t="shared" ref="M22:M30" si="7">+E22*(K22+L22)</f>
        <v>0</v>
      </c>
      <c r="N22" s="117">
        <f t="shared" ref="N22:N30" si="8">IF(B22="",0,+J22+M22)</f>
        <v>0</v>
      </c>
    </row>
    <row r="23" spans="1:14">
      <c r="A23" s="68">
        <v>3</v>
      </c>
      <c r="B23" s="69"/>
      <c r="C23" s="70"/>
      <c r="D23" s="66"/>
      <c r="E23" s="67"/>
      <c r="F23" s="113"/>
      <c r="G23" s="113"/>
      <c r="H23" s="113"/>
      <c r="I23" s="114"/>
      <c r="J23" s="117">
        <f t="shared" si="6"/>
        <v>0</v>
      </c>
      <c r="K23" s="115"/>
      <c r="L23" s="116"/>
      <c r="M23" s="121">
        <f t="shared" si="7"/>
        <v>0</v>
      </c>
      <c r="N23" s="117">
        <f t="shared" si="8"/>
        <v>0</v>
      </c>
    </row>
    <row r="24" spans="1:14">
      <c r="A24" s="68">
        <v>4</v>
      </c>
      <c r="B24" s="69"/>
      <c r="C24" s="70"/>
      <c r="D24" s="66"/>
      <c r="E24" s="67"/>
      <c r="F24" s="113"/>
      <c r="G24" s="113"/>
      <c r="H24" s="113"/>
      <c r="I24" s="114"/>
      <c r="J24" s="117">
        <f t="shared" ref="J24:J29" si="9">+D24*E24*(F24+G24+H24)+I24</f>
        <v>0</v>
      </c>
      <c r="K24" s="115"/>
      <c r="L24" s="116"/>
      <c r="M24" s="121">
        <f t="shared" ref="M24:M29" si="10">+E24*(K24+L24)</f>
        <v>0</v>
      </c>
      <c r="N24" s="117">
        <f t="shared" ref="N24:N29" si="11">IF(B24="",0,+J24+M24)</f>
        <v>0</v>
      </c>
    </row>
    <row r="25" spans="1:14">
      <c r="A25" s="68">
        <v>5</v>
      </c>
      <c r="B25" s="69"/>
      <c r="C25" s="70"/>
      <c r="D25" s="66"/>
      <c r="E25" s="67"/>
      <c r="F25" s="113"/>
      <c r="G25" s="113"/>
      <c r="H25" s="113"/>
      <c r="I25" s="114"/>
      <c r="J25" s="117">
        <f t="shared" si="9"/>
        <v>0</v>
      </c>
      <c r="K25" s="115"/>
      <c r="L25" s="116"/>
      <c r="M25" s="121">
        <f t="shared" si="10"/>
        <v>0</v>
      </c>
      <c r="N25" s="117">
        <f t="shared" si="11"/>
        <v>0</v>
      </c>
    </row>
    <row r="26" spans="1:14">
      <c r="A26" s="68">
        <v>6</v>
      </c>
      <c r="B26" s="69"/>
      <c r="C26" s="70"/>
      <c r="D26" s="66"/>
      <c r="E26" s="67"/>
      <c r="F26" s="113"/>
      <c r="G26" s="113"/>
      <c r="H26" s="113"/>
      <c r="I26" s="114"/>
      <c r="J26" s="117">
        <f t="shared" si="9"/>
        <v>0</v>
      </c>
      <c r="K26" s="115"/>
      <c r="L26" s="116"/>
      <c r="M26" s="121">
        <f t="shared" si="10"/>
        <v>0</v>
      </c>
      <c r="N26" s="117">
        <f t="shared" si="11"/>
        <v>0</v>
      </c>
    </row>
    <row r="27" spans="1:14">
      <c r="A27" s="68">
        <v>7</v>
      </c>
      <c r="B27" s="69"/>
      <c r="C27" s="70"/>
      <c r="D27" s="66"/>
      <c r="E27" s="67"/>
      <c r="F27" s="113"/>
      <c r="G27" s="113"/>
      <c r="H27" s="113"/>
      <c r="I27" s="114"/>
      <c r="J27" s="117">
        <f t="shared" si="9"/>
        <v>0</v>
      </c>
      <c r="K27" s="115"/>
      <c r="L27" s="116"/>
      <c r="M27" s="121">
        <f t="shared" si="10"/>
        <v>0</v>
      </c>
      <c r="N27" s="117">
        <f t="shared" si="11"/>
        <v>0</v>
      </c>
    </row>
    <row r="28" spans="1:14">
      <c r="A28" s="68">
        <v>8</v>
      </c>
      <c r="B28" s="69"/>
      <c r="C28" s="70"/>
      <c r="D28" s="66"/>
      <c r="E28" s="67"/>
      <c r="F28" s="113"/>
      <c r="G28" s="113"/>
      <c r="H28" s="113"/>
      <c r="I28" s="114"/>
      <c r="J28" s="117">
        <f t="shared" si="9"/>
        <v>0</v>
      </c>
      <c r="K28" s="115"/>
      <c r="L28" s="116"/>
      <c r="M28" s="121">
        <f t="shared" si="10"/>
        <v>0</v>
      </c>
      <c r="N28" s="117">
        <f t="shared" si="11"/>
        <v>0</v>
      </c>
    </row>
    <row r="29" spans="1:14">
      <c r="A29" s="68">
        <v>9</v>
      </c>
      <c r="B29" s="69"/>
      <c r="C29" s="70"/>
      <c r="D29" s="66"/>
      <c r="E29" s="67"/>
      <c r="F29" s="113"/>
      <c r="G29" s="113"/>
      <c r="H29" s="113"/>
      <c r="I29" s="114"/>
      <c r="J29" s="117">
        <f t="shared" si="9"/>
        <v>0</v>
      </c>
      <c r="K29" s="115"/>
      <c r="L29" s="116"/>
      <c r="M29" s="121">
        <f t="shared" si="10"/>
        <v>0</v>
      </c>
      <c r="N29" s="117">
        <f t="shared" si="11"/>
        <v>0</v>
      </c>
    </row>
    <row r="30" spans="1:14" ht="15.75" thickBot="1">
      <c r="A30" s="68">
        <v>10</v>
      </c>
      <c r="B30" s="69"/>
      <c r="C30" s="70"/>
      <c r="D30" s="66"/>
      <c r="E30" s="67"/>
      <c r="F30" s="113"/>
      <c r="G30" s="113"/>
      <c r="H30" s="113"/>
      <c r="I30" s="114"/>
      <c r="J30" s="117">
        <f t="shared" si="6"/>
        <v>0</v>
      </c>
      <c r="K30" s="115"/>
      <c r="L30" s="116"/>
      <c r="M30" s="121">
        <f t="shared" si="7"/>
        <v>0</v>
      </c>
      <c r="N30" s="117">
        <f t="shared" si="8"/>
        <v>0</v>
      </c>
    </row>
    <row r="31" spans="1:14" ht="19.5" thickBot="1">
      <c r="A31" s="332" t="s">
        <v>15</v>
      </c>
      <c r="B31" s="333"/>
      <c r="C31" s="334"/>
      <c r="D31" s="75"/>
      <c r="E31" s="76"/>
      <c r="F31" s="76"/>
      <c r="G31" s="76"/>
      <c r="H31" s="76"/>
      <c r="I31" s="77"/>
      <c r="J31" s="118">
        <f>SUM(J21:J30)</f>
        <v>0</v>
      </c>
      <c r="K31" s="71"/>
      <c r="L31" s="72"/>
      <c r="M31" s="119">
        <f>SUM(M21:M30)</f>
        <v>0</v>
      </c>
      <c r="N31" s="73"/>
    </row>
    <row r="32" spans="1:14" ht="19.5" thickBot="1">
      <c r="A32" s="318" t="s">
        <v>276</v>
      </c>
      <c r="B32" s="319"/>
      <c r="C32" s="319"/>
      <c r="D32" s="319"/>
      <c r="E32" s="319"/>
      <c r="F32" s="319"/>
      <c r="G32" s="319"/>
      <c r="H32" s="319"/>
      <c r="I32" s="319"/>
      <c r="J32" s="319"/>
      <c r="K32" s="319"/>
      <c r="L32" s="319"/>
      <c r="M32" s="319"/>
      <c r="N32" s="120">
        <f>SUM(N21:N30)</f>
        <v>0</v>
      </c>
    </row>
    <row r="33" spans="1:14">
      <c r="A33" s="258"/>
      <c r="B33" s="258"/>
      <c r="C33" s="258"/>
      <c r="D33" s="258"/>
      <c r="E33" s="258"/>
      <c r="F33" s="258"/>
      <c r="G33" s="258"/>
      <c r="H33" s="258"/>
      <c r="I33" s="258"/>
      <c r="J33" s="258"/>
      <c r="K33" s="258"/>
      <c r="L33" s="258"/>
      <c r="M33" s="258"/>
      <c r="N33" s="258"/>
    </row>
    <row r="34" spans="1:14">
      <c r="A34" s="259" t="s">
        <v>98</v>
      </c>
      <c r="B34" s="260"/>
      <c r="C34" s="260"/>
      <c r="D34" s="260"/>
      <c r="E34" s="260"/>
      <c r="F34" s="260"/>
      <c r="G34" s="260"/>
      <c r="H34" s="260"/>
      <c r="I34" s="260"/>
      <c r="J34" s="260"/>
      <c r="K34" s="260"/>
      <c r="L34" s="260"/>
      <c r="M34" s="260"/>
      <c r="N34" s="260"/>
    </row>
    <row r="35" spans="1:14">
      <c r="A35" s="259" t="s">
        <v>40</v>
      </c>
      <c r="B35" s="260"/>
      <c r="C35" s="260"/>
      <c r="D35" s="260"/>
      <c r="E35" s="260"/>
      <c r="F35" s="260"/>
      <c r="G35" s="260"/>
      <c r="H35" s="260"/>
      <c r="I35" s="260"/>
      <c r="J35" s="260"/>
      <c r="K35" s="260"/>
      <c r="L35" s="260"/>
      <c r="M35" s="260"/>
      <c r="N35" s="260"/>
    </row>
    <row r="36" spans="1:14">
      <c r="A36" s="261" t="s">
        <v>96</v>
      </c>
      <c r="B36" s="261"/>
      <c r="C36" s="261"/>
      <c r="D36" s="261"/>
      <c r="E36" s="261"/>
      <c r="F36" s="261"/>
      <c r="G36" s="261"/>
      <c r="H36" s="261"/>
      <c r="I36" s="260"/>
      <c r="J36" s="260"/>
      <c r="K36" s="260"/>
      <c r="L36" s="260"/>
      <c r="M36" s="260"/>
      <c r="N36" s="260"/>
    </row>
    <row r="37" spans="1:14">
      <c r="A37" s="320" t="s">
        <v>42</v>
      </c>
      <c r="B37" s="260" t="s">
        <v>41</v>
      </c>
      <c r="C37" s="260"/>
      <c r="D37" s="260"/>
      <c r="E37" s="260"/>
      <c r="F37" s="260"/>
      <c r="G37" s="260"/>
      <c r="H37" s="260"/>
      <c r="I37" s="260"/>
      <c r="J37" s="260"/>
      <c r="K37" s="260"/>
      <c r="L37" s="260"/>
      <c r="M37" s="260"/>
      <c r="N37" s="260"/>
    </row>
    <row r="38" spans="1:14">
      <c r="A38" s="321"/>
      <c r="B38" s="260" t="s">
        <v>49</v>
      </c>
      <c r="C38" s="260"/>
      <c r="D38" s="260"/>
      <c r="E38" s="260"/>
      <c r="F38" s="260"/>
      <c r="G38" s="260"/>
      <c r="H38" s="260"/>
      <c r="I38" s="260"/>
      <c r="J38" s="260"/>
      <c r="K38" s="260"/>
      <c r="L38" s="260"/>
      <c r="M38" s="260"/>
      <c r="N38" s="260"/>
    </row>
    <row r="39" spans="1:14">
      <c r="A39" s="262" t="s">
        <v>43</v>
      </c>
      <c r="B39" s="263" t="s">
        <v>54</v>
      </c>
      <c r="C39" s="263"/>
      <c r="D39" s="263"/>
      <c r="E39" s="264"/>
      <c r="F39" s="264"/>
      <c r="G39" s="264"/>
      <c r="H39" s="264">
        <v>90</v>
      </c>
      <c r="I39" s="260"/>
      <c r="J39" s="260"/>
      <c r="K39" s="260"/>
      <c r="L39" s="260"/>
      <c r="M39" s="260"/>
      <c r="N39" s="260"/>
    </row>
    <row r="40" spans="1:14">
      <c r="A40" s="262" t="s">
        <v>44</v>
      </c>
      <c r="B40" s="263" t="s">
        <v>55</v>
      </c>
      <c r="C40" s="263"/>
      <c r="D40" s="263"/>
      <c r="E40" s="264"/>
      <c r="F40" s="264"/>
      <c r="G40" s="264"/>
      <c r="H40" s="264">
        <v>40</v>
      </c>
      <c r="I40" s="260"/>
      <c r="J40" s="260"/>
      <c r="K40" s="260"/>
      <c r="L40" s="260"/>
      <c r="M40" s="260"/>
      <c r="N40" s="260"/>
    </row>
    <row r="41" spans="1:14">
      <c r="A41" s="262" t="s">
        <v>45</v>
      </c>
      <c r="B41" s="263" t="s">
        <v>56</v>
      </c>
      <c r="C41" s="263"/>
      <c r="D41" s="263"/>
      <c r="E41" s="265"/>
      <c r="F41" s="265"/>
      <c r="G41" s="266"/>
      <c r="H41" s="266" t="s">
        <v>50</v>
      </c>
      <c r="I41" s="260"/>
      <c r="J41" s="260"/>
      <c r="K41" s="260"/>
      <c r="L41" s="260"/>
      <c r="M41" s="260"/>
      <c r="N41" s="260"/>
    </row>
    <row r="42" spans="1:14">
      <c r="A42" s="262" t="s">
        <v>46</v>
      </c>
      <c r="B42" s="263" t="s">
        <v>57</v>
      </c>
      <c r="C42" s="263"/>
      <c r="D42" s="263"/>
      <c r="E42" s="264"/>
      <c r="F42" s="264"/>
      <c r="G42" s="264"/>
      <c r="H42" s="264">
        <v>20</v>
      </c>
      <c r="I42" s="260"/>
      <c r="J42" s="260"/>
      <c r="K42" s="260"/>
      <c r="L42" s="260"/>
      <c r="M42" s="260"/>
      <c r="N42" s="260"/>
    </row>
    <row r="43" spans="1:14">
      <c r="A43" s="267" t="s">
        <v>47</v>
      </c>
      <c r="B43" s="260" t="s">
        <v>58</v>
      </c>
      <c r="C43" s="260"/>
      <c r="D43" s="260"/>
      <c r="E43" s="268"/>
      <c r="F43" s="268"/>
      <c r="G43" s="269"/>
      <c r="H43" s="269" t="s">
        <v>51</v>
      </c>
      <c r="I43" s="260"/>
      <c r="J43" s="260"/>
      <c r="K43" s="260"/>
      <c r="L43" s="260"/>
      <c r="M43" s="260"/>
      <c r="N43" s="260"/>
    </row>
    <row r="44" spans="1:14">
      <c r="A44" s="260"/>
      <c r="B44" s="260"/>
      <c r="C44" s="260"/>
      <c r="D44" s="260"/>
      <c r="E44" s="260"/>
      <c r="F44" s="260"/>
      <c r="G44" s="260"/>
      <c r="H44" s="260"/>
      <c r="I44" s="260"/>
      <c r="J44" s="260"/>
      <c r="K44" s="260"/>
      <c r="L44" s="260"/>
      <c r="M44" s="260"/>
      <c r="N44" s="260"/>
    </row>
    <row r="45" spans="1:14">
      <c r="A45" s="260" t="s">
        <v>48</v>
      </c>
      <c r="B45" s="260"/>
      <c r="C45" s="260"/>
      <c r="D45" s="260"/>
      <c r="E45" s="260"/>
      <c r="F45" s="260"/>
      <c r="G45" s="260"/>
      <c r="H45" s="260"/>
      <c r="I45" s="260"/>
      <c r="J45" s="260"/>
      <c r="K45" s="260"/>
      <c r="L45" s="260"/>
      <c r="M45" s="260"/>
      <c r="N45" s="260"/>
    </row>
    <row r="46" spans="1:14">
      <c r="A46" s="261" t="s">
        <v>97</v>
      </c>
      <c r="B46" s="261"/>
      <c r="C46" s="261"/>
      <c r="D46" s="261"/>
      <c r="E46" s="261"/>
      <c r="F46" s="261"/>
      <c r="G46" s="261"/>
      <c r="H46" s="260"/>
      <c r="I46" s="260"/>
      <c r="J46" s="260"/>
      <c r="K46" s="260"/>
      <c r="L46" s="260"/>
      <c r="M46" s="260"/>
      <c r="N46" s="260"/>
    </row>
    <row r="47" spans="1:14">
      <c r="A47" s="320" t="s">
        <v>42</v>
      </c>
      <c r="B47" s="260" t="s">
        <v>41</v>
      </c>
      <c r="C47" s="260"/>
      <c r="D47" s="260"/>
      <c r="E47" s="260"/>
      <c r="F47" s="260"/>
      <c r="G47" s="260"/>
      <c r="H47" s="260"/>
      <c r="I47" s="260"/>
      <c r="J47" s="260"/>
      <c r="K47" s="260"/>
      <c r="L47" s="260"/>
      <c r="M47" s="260"/>
      <c r="N47" s="260"/>
    </row>
    <row r="48" spans="1:14">
      <c r="A48" s="322"/>
      <c r="B48" s="260" t="s">
        <v>49</v>
      </c>
      <c r="C48" s="260"/>
      <c r="D48" s="260"/>
      <c r="E48" s="260"/>
      <c r="F48" s="260"/>
      <c r="G48" s="260"/>
      <c r="H48" s="260"/>
      <c r="I48" s="260"/>
      <c r="J48" s="260"/>
      <c r="K48" s="260"/>
      <c r="L48" s="260"/>
      <c r="M48" s="260"/>
      <c r="N48" s="260"/>
    </row>
    <row r="49" spans="1:14">
      <c r="A49" s="322" t="s">
        <v>43</v>
      </c>
      <c r="B49" s="260" t="s">
        <v>95</v>
      </c>
      <c r="C49" s="260"/>
      <c r="D49" s="260"/>
      <c r="E49" s="260"/>
      <c r="F49" s="260"/>
      <c r="G49" s="260"/>
      <c r="H49" s="260"/>
      <c r="I49" s="260"/>
      <c r="J49" s="260"/>
      <c r="K49" s="260"/>
      <c r="L49" s="260"/>
      <c r="M49" s="260"/>
      <c r="N49" s="260"/>
    </row>
    <row r="50" spans="1:14">
      <c r="A50" s="322"/>
      <c r="B50" s="260" t="s">
        <v>94</v>
      </c>
      <c r="C50" s="260"/>
      <c r="D50" s="260"/>
      <c r="E50" s="260"/>
      <c r="F50" s="260"/>
      <c r="G50" s="260"/>
      <c r="H50" s="260"/>
      <c r="I50" s="260"/>
      <c r="J50" s="260"/>
      <c r="K50" s="260"/>
      <c r="L50" s="260"/>
      <c r="M50" s="260"/>
      <c r="N50" s="260"/>
    </row>
    <row r="51" spans="1:14">
      <c r="A51" s="260"/>
      <c r="B51" s="260"/>
      <c r="C51" s="260"/>
      <c r="D51" s="260"/>
      <c r="E51" s="260"/>
      <c r="F51" s="260"/>
      <c r="G51" s="260"/>
      <c r="H51" s="260"/>
      <c r="I51" s="260"/>
      <c r="J51" s="260"/>
      <c r="K51" s="260"/>
      <c r="L51" s="260"/>
      <c r="M51" s="260"/>
      <c r="N51" s="260"/>
    </row>
    <row r="52" spans="1:14" ht="18.75">
      <c r="A52" s="247" t="s">
        <v>59</v>
      </c>
      <c r="B52" s="260"/>
      <c r="C52" s="260"/>
      <c r="D52" s="260"/>
      <c r="E52" s="260"/>
      <c r="F52" s="260"/>
      <c r="G52" s="260"/>
      <c r="H52" s="260"/>
      <c r="I52" s="260"/>
      <c r="J52" s="260"/>
      <c r="K52" s="260"/>
      <c r="L52" s="260"/>
      <c r="M52" s="260"/>
      <c r="N52" s="260"/>
    </row>
  </sheetData>
  <sheetProtection algorithmName="SHA-512" hashValue="xLOoQCHXS62n+VqGfkoMs2DUq5lPO65xHwV9mWfrvKJmfi4xLeKPJ8N9IHEyHbz6/QCnNq2MpxCbmuVlnPRvPw==" saltValue="DkLtMbKK7bF2Wnm0e7dcWw==" spinCount="100000" sheet="1" objects="1" scenarios="1" selectLockedCells="1"/>
  <mergeCells count="20">
    <mergeCell ref="A15:B15"/>
    <mergeCell ref="A16:B16"/>
    <mergeCell ref="N2:N4"/>
    <mergeCell ref="A1:N1"/>
    <mergeCell ref="E2:M2"/>
    <mergeCell ref="B2:B4"/>
    <mergeCell ref="A2:A4"/>
    <mergeCell ref="E3:I3"/>
    <mergeCell ref="J3:M3"/>
    <mergeCell ref="C2:C4"/>
    <mergeCell ref="D2:D4"/>
    <mergeCell ref="A32:M32"/>
    <mergeCell ref="A37:A38"/>
    <mergeCell ref="A47:A48"/>
    <mergeCell ref="A49:A50"/>
    <mergeCell ref="A18:N18"/>
    <mergeCell ref="A19:A20"/>
    <mergeCell ref="B19:B20"/>
    <mergeCell ref="C19:C20"/>
    <mergeCell ref="A31:C31"/>
  </mergeCells>
  <printOptions horizontalCentered="1" verticalCentered="1"/>
  <pageMargins left="0.35433070866141736" right="0.27559055118110237" top="0.35433070866141736" bottom="0.43307086614173229" header="0.23622047244094491" footer="0.23622047244094491"/>
  <pageSetup paperSize="9" scale="48" orientation="landscape"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zoomScale="70" zoomScaleNormal="70" zoomScaleSheetLayoutView="70" workbookViewId="0">
      <selection activeCell="B5" sqref="B5"/>
    </sheetView>
  </sheetViews>
  <sheetFormatPr defaultColWidth="9.140625" defaultRowHeight="15"/>
  <cols>
    <col min="1" max="1" width="6" style="2" customWidth="1"/>
    <col min="2" max="2" width="56.140625" style="1" customWidth="1"/>
    <col min="3" max="3" width="49.85546875" style="1" customWidth="1"/>
    <col min="4" max="4" width="20.140625" style="1" customWidth="1"/>
    <col min="5" max="5" width="19.140625" style="1" customWidth="1"/>
    <col min="6" max="6" width="22" style="1" customWidth="1"/>
    <col min="7" max="7" width="19.28515625" style="1" customWidth="1"/>
    <col min="8" max="8" width="19.5703125" style="1" customWidth="1"/>
    <col min="9" max="9" width="15.85546875" style="1" customWidth="1"/>
    <col min="10" max="10" width="27.42578125" style="1" customWidth="1"/>
    <col min="11" max="16384" width="9.140625" style="1"/>
  </cols>
  <sheetData>
    <row r="1" spans="1:10" ht="4.5" customHeight="1" thickBot="1">
      <c r="A1" s="239"/>
      <c r="B1" s="9"/>
      <c r="C1" s="9"/>
      <c r="D1" s="9"/>
      <c r="E1" s="9"/>
      <c r="F1" s="9"/>
      <c r="G1" s="9"/>
      <c r="H1" s="9"/>
      <c r="I1" s="9"/>
      <c r="J1" s="9"/>
    </row>
    <row r="2" spans="1:10" ht="52.15" customHeight="1" thickBot="1">
      <c r="A2" s="371" t="s">
        <v>172</v>
      </c>
      <c r="B2" s="382"/>
      <c r="C2" s="382"/>
      <c r="D2" s="382"/>
      <c r="E2" s="382"/>
      <c r="F2" s="382"/>
      <c r="G2" s="382"/>
      <c r="H2" s="382"/>
      <c r="I2" s="382"/>
      <c r="J2" s="383"/>
    </row>
    <row r="3" spans="1:10" s="90" customFormat="1" ht="75">
      <c r="A3" s="374" t="s">
        <v>195</v>
      </c>
      <c r="B3" s="376" t="s">
        <v>277</v>
      </c>
      <c r="C3" s="384" t="s">
        <v>197</v>
      </c>
      <c r="D3" s="193" t="s">
        <v>17</v>
      </c>
      <c r="E3" s="194" t="s">
        <v>18</v>
      </c>
      <c r="F3" s="194" t="s">
        <v>19</v>
      </c>
      <c r="G3" s="195" t="s">
        <v>20</v>
      </c>
      <c r="H3" s="195" t="s">
        <v>92</v>
      </c>
      <c r="I3" s="14" t="s">
        <v>191</v>
      </c>
      <c r="J3" s="15" t="s">
        <v>278</v>
      </c>
    </row>
    <row r="4" spans="1:10" s="90" customFormat="1" ht="15.75" thickBot="1">
      <c r="A4" s="375"/>
      <c r="B4" s="377"/>
      <c r="C4" s="385"/>
      <c r="D4" s="17" t="s">
        <v>7</v>
      </c>
      <c r="E4" s="18" t="s">
        <v>8</v>
      </c>
      <c r="F4" s="18" t="s">
        <v>10</v>
      </c>
      <c r="G4" s="19" t="s">
        <v>11</v>
      </c>
      <c r="H4" s="19" t="s">
        <v>21</v>
      </c>
      <c r="I4" s="20" t="s">
        <v>36</v>
      </c>
      <c r="J4" s="16" t="s">
        <v>93</v>
      </c>
    </row>
    <row r="5" spans="1:10" s="91" customFormat="1" ht="30" customHeight="1">
      <c r="A5" s="85">
        <v>1</v>
      </c>
      <c r="B5" s="184"/>
      <c r="C5" s="185"/>
      <c r="D5" s="21"/>
      <c r="E5" s="122"/>
      <c r="F5" s="126"/>
      <c r="G5" s="87"/>
      <c r="H5" s="149"/>
      <c r="I5" s="128"/>
      <c r="J5" s="240">
        <f>IF(B5="",0,IF(H5="",0,D5*E5*F5*I5*(G5/H5)))</f>
        <v>0</v>
      </c>
    </row>
    <row r="6" spans="1:10" s="91" customFormat="1" ht="30" customHeight="1">
      <c r="A6" s="86">
        <v>2</v>
      </c>
      <c r="B6" s="177"/>
      <c r="C6" s="186"/>
      <c r="D6" s="22"/>
      <c r="E6" s="124"/>
      <c r="F6" s="127"/>
      <c r="G6" s="27"/>
      <c r="H6" s="150"/>
      <c r="I6" s="129"/>
      <c r="J6" s="201">
        <f t="shared" ref="J6:J9" si="0">IF(B6="",0,IF(H6="",0,D6*E6*F6*I6*(G6/H6)))</f>
        <v>0</v>
      </c>
    </row>
    <row r="7" spans="1:10" s="91" customFormat="1" ht="30" customHeight="1">
      <c r="A7" s="86">
        <v>3</v>
      </c>
      <c r="B7" s="177"/>
      <c r="C7" s="186"/>
      <c r="D7" s="22"/>
      <c r="E7" s="124"/>
      <c r="F7" s="127"/>
      <c r="G7" s="27"/>
      <c r="H7" s="150"/>
      <c r="I7" s="129"/>
      <c r="J7" s="201">
        <f t="shared" si="0"/>
        <v>0</v>
      </c>
    </row>
    <row r="8" spans="1:10" s="91" customFormat="1" ht="30" customHeight="1">
      <c r="A8" s="86">
        <v>4</v>
      </c>
      <c r="B8" s="177"/>
      <c r="C8" s="186"/>
      <c r="D8" s="22"/>
      <c r="E8" s="124"/>
      <c r="F8" s="127"/>
      <c r="G8" s="27"/>
      <c r="H8" s="150"/>
      <c r="I8" s="129"/>
      <c r="J8" s="201">
        <f t="shared" si="0"/>
        <v>0</v>
      </c>
    </row>
    <row r="9" spans="1:10" s="91" customFormat="1" ht="30" customHeight="1" thickBot="1">
      <c r="A9" s="86">
        <v>5</v>
      </c>
      <c r="B9" s="177"/>
      <c r="C9" s="186"/>
      <c r="D9" s="22"/>
      <c r="E9" s="124"/>
      <c r="F9" s="127"/>
      <c r="G9" s="27"/>
      <c r="H9" s="150"/>
      <c r="I9" s="129"/>
      <c r="J9" s="241">
        <f t="shared" si="0"/>
        <v>0</v>
      </c>
    </row>
    <row r="10" spans="1:10" s="257" customFormat="1" ht="19.5" thickBot="1">
      <c r="A10" s="368" t="s">
        <v>15</v>
      </c>
      <c r="B10" s="369"/>
      <c r="C10" s="369"/>
      <c r="D10" s="23">
        <f>SUM(D5:D9)</f>
        <v>0</v>
      </c>
      <c r="E10" s="24"/>
      <c r="F10" s="24"/>
      <c r="G10" s="24"/>
      <c r="H10" s="84"/>
      <c r="I10" s="25"/>
      <c r="J10" s="26"/>
    </row>
    <row r="11" spans="1:10" s="257" customFormat="1" ht="28.5" customHeight="1" thickBot="1">
      <c r="A11" s="380" t="s">
        <v>22</v>
      </c>
      <c r="B11" s="381"/>
      <c r="C11" s="381"/>
      <c r="D11" s="381"/>
      <c r="E11" s="381"/>
      <c r="F11" s="381"/>
      <c r="G11" s="381"/>
      <c r="H11" s="381"/>
      <c r="I11" s="381"/>
      <c r="J11" s="125">
        <f>SUM(J5:J10)</f>
        <v>0</v>
      </c>
    </row>
    <row r="12" spans="1:10" ht="18.75" customHeight="1">
      <c r="B12" s="247" t="s">
        <v>100</v>
      </c>
      <c r="C12" s="248"/>
    </row>
    <row r="13" spans="1:10" ht="18.75" customHeight="1">
      <c r="B13" s="249" t="s">
        <v>132</v>
      </c>
    </row>
    <row r="14" spans="1:10" ht="18.75" customHeight="1">
      <c r="B14" s="249" t="s">
        <v>133</v>
      </c>
    </row>
    <row r="15" spans="1:10" ht="18.75" customHeight="1" thickBot="1">
      <c r="B15" s="249"/>
    </row>
    <row r="16" spans="1:10" ht="52.15" customHeight="1" thickBot="1">
      <c r="A16" s="371" t="s">
        <v>16</v>
      </c>
      <c r="B16" s="372"/>
      <c r="C16" s="372"/>
      <c r="D16" s="372"/>
      <c r="E16" s="372"/>
      <c r="F16" s="373"/>
    </row>
    <row r="17" spans="1:6" s="250" customFormat="1" ht="64.900000000000006" customHeight="1">
      <c r="A17" s="374" t="s">
        <v>195</v>
      </c>
      <c r="B17" s="376" t="s">
        <v>277</v>
      </c>
      <c r="C17" s="378" t="s">
        <v>197</v>
      </c>
      <c r="D17" s="234" t="s">
        <v>17</v>
      </c>
      <c r="E17" s="14" t="s">
        <v>18</v>
      </c>
      <c r="F17" s="235" t="s">
        <v>279</v>
      </c>
    </row>
    <row r="18" spans="1:6" s="250" customFormat="1" ht="15.75" thickBot="1">
      <c r="A18" s="375"/>
      <c r="B18" s="377"/>
      <c r="C18" s="379"/>
      <c r="D18" s="17" t="s">
        <v>7</v>
      </c>
      <c r="E18" s="20" t="s">
        <v>8</v>
      </c>
      <c r="F18" s="16"/>
    </row>
    <row r="19" spans="1:6" ht="18.75">
      <c r="A19" s="202">
        <v>1</v>
      </c>
      <c r="B19" s="185"/>
      <c r="C19" s="205"/>
      <c r="D19" s="21"/>
      <c r="E19" s="151"/>
      <c r="F19" s="123">
        <f>IF(B19="",0,D19*E19)</f>
        <v>0</v>
      </c>
    </row>
    <row r="20" spans="1:6" ht="18.75">
      <c r="A20" s="203">
        <v>2</v>
      </c>
      <c r="B20" s="186"/>
      <c r="C20" s="200"/>
      <c r="D20" s="22"/>
      <c r="E20" s="152"/>
      <c r="F20" s="123">
        <f t="shared" ref="F20:F23" si="1">IF(B20="",0,D20*E20)</f>
        <v>0</v>
      </c>
    </row>
    <row r="21" spans="1:6" ht="18.75">
      <c r="A21" s="203">
        <v>3</v>
      </c>
      <c r="B21" s="186"/>
      <c r="C21" s="200"/>
      <c r="D21" s="22"/>
      <c r="E21" s="152"/>
      <c r="F21" s="123">
        <f t="shared" si="1"/>
        <v>0</v>
      </c>
    </row>
    <row r="22" spans="1:6" ht="18.75">
      <c r="A22" s="203">
        <v>4</v>
      </c>
      <c r="B22" s="186"/>
      <c r="C22" s="200"/>
      <c r="D22" s="22"/>
      <c r="E22" s="152"/>
      <c r="F22" s="123">
        <f t="shared" si="1"/>
        <v>0</v>
      </c>
    </row>
    <row r="23" spans="1:6" ht="19.5" thickBot="1">
      <c r="A23" s="203">
        <v>5</v>
      </c>
      <c r="B23" s="186"/>
      <c r="C23" s="200"/>
      <c r="D23" s="22"/>
      <c r="E23" s="152"/>
      <c r="F23" s="123">
        <f t="shared" si="1"/>
        <v>0</v>
      </c>
    </row>
    <row r="24" spans="1:6" ht="19.5" thickBot="1">
      <c r="A24" s="368" t="s">
        <v>15</v>
      </c>
      <c r="B24" s="369"/>
      <c r="C24" s="369"/>
      <c r="D24" s="23">
        <f>SUM(D19:D23)</f>
        <v>0</v>
      </c>
      <c r="E24" s="25"/>
      <c r="F24" s="26"/>
    </row>
    <row r="25" spans="1:6" ht="21.4" customHeight="1" thickBot="1">
      <c r="A25" s="368" t="s">
        <v>22</v>
      </c>
      <c r="B25" s="369"/>
      <c r="C25" s="369"/>
      <c r="D25" s="369"/>
      <c r="E25" s="370"/>
      <c r="F25" s="125">
        <f>SUM(F19:F24)</f>
        <v>0</v>
      </c>
    </row>
    <row r="26" spans="1:6" ht="15.75" thickBot="1"/>
    <row r="27" spans="1:6" ht="27" thickBot="1">
      <c r="A27" s="361" t="s">
        <v>134</v>
      </c>
      <c r="B27" s="362"/>
      <c r="C27" s="363"/>
      <c r="D27" s="364"/>
      <c r="E27" s="364"/>
      <c r="F27" s="365"/>
    </row>
    <row r="28" spans="1:6" ht="63.75" thickBot="1">
      <c r="A28" s="29" t="s">
        <v>198</v>
      </c>
      <c r="B28" s="30" t="s">
        <v>196</v>
      </c>
      <c r="C28" s="244" t="s">
        <v>197</v>
      </c>
      <c r="D28" s="206" t="s">
        <v>199</v>
      </c>
      <c r="E28" s="31" t="s">
        <v>200</v>
      </c>
      <c r="F28" s="32" t="s">
        <v>38</v>
      </c>
    </row>
    <row r="29" spans="1:6" ht="18.75">
      <c r="A29" s="246">
        <v>1</v>
      </c>
      <c r="B29" s="181"/>
      <c r="C29" s="181"/>
      <c r="D29" s="207"/>
      <c r="E29" s="88"/>
      <c r="F29" s="245">
        <f>IF(B29="",0,D29*E29)</f>
        <v>0</v>
      </c>
    </row>
    <row r="30" spans="1:6" ht="18.75">
      <c r="A30" s="203">
        <v>2</v>
      </c>
      <c r="B30" s="182"/>
      <c r="C30" s="182"/>
      <c r="D30" s="208"/>
      <c r="E30" s="28"/>
      <c r="F30" s="210">
        <f t="shared" ref="F30:F38" si="2">IF(B30="",0,D30*E30)</f>
        <v>0</v>
      </c>
    </row>
    <row r="31" spans="1:6" ht="18.75">
      <c r="A31" s="203">
        <v>3</v>
      </c>
      <c r="B31" s="182"/>
      <c r="C31" s="182"/>
      <c r="D31" s="208"/>
      <c r="E31" s="28"/>
      <c r="F31" s="210">
        <f t="shared" si="2"/>
        <v>0</v>
      </c>
    </row>
    <row r="32" spans="1:6" ht="18.75">
      <c r="A32" s="203">
        <v>4</v>
      </c>
      <c r="B32" s="182"/>
      <c r="C32" s="182"/>
      <c r="D32" s="208"/>
      <c r="E32" s="28"/>
      <c r="F32" s="210">
        <f t="shared" si="2"/>
        <v>0</v>
      </c>
    </row>
    <row r="33" spans="1:6" ht="18.75">
      <c r="A33" s="203">
        <v>5</v>
      </c>
      <c r="B33" s="182"/>
      <c r="C33" s="182"/>
      <c r="D33" s="208"/>
      <c r="E33" s="28"/>
      <c r="F33" s="210">
        <f t="shared" si="2"/>
        <v>0</v>
      </c>
    </row>
    <row r="34" spans="1:6" ht="18.75">
      <c r="A34" s="203">
        <v>6</v>
      </c>
      <c r="B34" s="182"/>
      <c r="C34" s="182"/>
      <c r="D34" s="208"/>
      <c r="E34" s="28"/>
      <c r="F34" s="210">
        <f t="shared" si="2"/>
        <v>0</v>
      </c>
    </row>
    <row r="35" spans="1:6" ht="18.75">
      <c r="A35" s="203">
        <v>7</v>
      </c>
      <c r="B35" s="182"/>
      <c r="C35" s="182"/>
      <c r="D35" s="208"/>
      <c r="E35" s="28"/>
      <c r="F35" s="210">
        <f t="shared" si="2"/>
        <v>0</v>
      </c>
    </row>
    <row r="36" spans="1:6" ht="18.75">
      <c r="A36" s="203">
        <v>8</v>
      </c>
      <c r="B36" s="182"/>
      <c r="C36" s="182"/>
      <c r="D36" s="208"/>
      <c r="E36" s="28"/>
      <c r="F36" s="210">
        <f t="shared" si="2"/>
        <v>0</v>
      </c>
    </row>
    <row r="37" spans="1:6" ht="18.75">
      <c r="A37" s="203">
        <v>9</v>
      </c>
      <c r="B37" s="182"/>
      <c r="C37" s="182"/>
      <c r="D37" s="208"/>
      <c r="E37" s="28"/>
      <c r="F37" s="210">
        <f t="shared" si="2"/>
        <v>0</v>
      </c>
    </row>
    <row r="38" spans="1:6" ht="19.5" thickBot="1">
      <c r="A38" s="204">
        <v>10</v>
      </c>
      <c r="B38" s="183"/>
      <c r="C38" s="183"/>
      <c r="D38" s="209"/>
      <c r="E38" s="89"/>
      <c r="F38" s="243">
        <f t="shared" si="2"/>
        <v>0</v>
      </c>
    </row>
    <row r="39" spans="1:6" ht="27" thickBot="1">
      <c r="A39" s="366" t="s">
        <v>23</v>
      </c>
      <c r="B39" s="367"/>
      <c r="C39" s="367"/>
      <c r="D39" s="367"/>
      <c r="E39" s="367"/>
      <c r="F39" s="242">
        <f>SUM(F29:F38)</f>
        <v>0</v>
      </c>
    </row>
    <row r="40" spans="1:6" ht="17.649999999999999" customHeight="1">
      <c r="A40" s="251"/>
      <c r="B40" s="252"/>
      <c r="C40" s="252"/>
      <c r="D40" s="252"/>
      <c r="E40" s="252"/>
      <c r="F40" s="253"/>
    </row>
    <row r="41" spans="1:6">
      <c r="A41" s="1"/>
      <c r="B41" s="254" t="s">
        <v>24</v>
      </c>
      <c r="C41" s="94"/>
      <c r="D41" s="94"/>
      <c r="E41" s="94"/>
      <c r="F41" s="94"/>
    </row>
    <row r="42" spans="1:6">
      <c r="A42" s="1"/>
      <c r="B42" s="254" t="s">
        <v>0</v>
      </c>
      <c r="C42" s="255"/>
      <c r="D42" s="256"/>
      <c r="E42" s="256"/>
      <c r="F42" s="256"/>
    </row>
  </sheetData>
  <sheetProtection algorithmName="SHA-512" hashValue="MefovM3T9vkmyMj4kWNFNYUjL9RYUapi9fQTwp+T1XuZm5e/B32XJflgeZ1C2KS/u2B8FmGw1HMnH8J/g0FuTA==" saltValue="KD5auAZPAxvYVYHZC5RA8w==" spinCount="100000" sheet="1" objects="1" scenarios="1" selectLockedCells="1"/>
  <mergeCells count="14">
    <mergeCell ref="A11:I11"/>
    <mergeCell ref="A2:J2"/>
    <mergeCell ref="A3:A4"/>
    <mergeCell ref="B3:B4"/>
    <mergeCell ref="C3:C4"/>
    <mergeCell ref="A10:C10"/>
    <mergeCell ref="A27:F27"/>
    <mergeCell ref="A39:E39"/>
    <mergeCell ref="A24:C24"/>
    <mergeCell ref="A25:E25"/>
    <mergeCell ref="A16:F16"/>
    <mergeCell ref="A17:A18"/>
    <mergeCell ref="B17:B18"/>
    <mergeCell ref="C17:C18"/>
  </mergeCells>
  <printOptions horizontalCentered="1"/>
  <pageMargins left="0.51181102362204722" right="0.47244094488188981" top="0.43307086614173229" bottom="0.43307086614173229" header="0.23622047244094491" footer="0.27559055118110237"/>
  <pageSetup paperSize="9" scale="51"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7">
    <pageSetUpPr fitToPage="1"/>
  </sheetPr>
  <dimension ref="A1:D29"/>
  <sheetViews>
    <sheetView zoomScaleNormal="100" zoomScaleSheetLayoutView="85" workbookViewId="0">
      <selection activeCell="B3" sqref="B3"/>
    </sheetView>
  </sheetViews>
  <sheetFormatPr defaultColWidth="9.140625" defaultRowHeight="15"/>
  <cols>
    <col min="1" max="1" width="10.140625" style="94" customWidth="1"/>
    <col min="2" max="2" width="96" style="94" customWidth="1"/>
    <col min="3" max="3" width="80.85546875" style="94" customWidth="1"/>
    <col min="4" max="4" width="30.42578125" style="94" customWidth="1"/>
    <col min="5" max="16384" width="9.140625" style="94"/>
  </cols>
  <sheetData>
    <row r="1" spans="1:4" ht="27" thickBot="1">
      <c r="A1" s="361" t="s">
        <v>135</v>
      </c>
      <c r="B1" s="362"/>
      <c r="C1" s="362"/>
      <c r="D1" s="386"/>
    </row>
    <row r="2" spans="1:4" s="249" customFormat="1" ht="45.75" thickBot="1">
      <c r="A2" s="33" t="s">
        <v>195</v>
      </c>
      <c r="B2" s="276" t="s">
        <v>196</v>
      </c>
      <c r="C2" s="34" t="s">
        <v>197</v>
      </c>
      <c r="D2" s="229" t="s">
        <v>194</v>
      </c>
    </row>
    <row r="3" spans="1:4" s="288" customFormat="1" ht="31.35" customHeight="1">
      <c r="A3" s="270">
        <v>1</v>
      </c>
      <c r="B3" s="175"/>
      <c r="C3" s="175"/>
      <c r="D3" s="220"/>
    </row>
    <row r="4" spans="1:4" s="288" customFormat="1" ht="31.35" customHeight="1">
      <c r="A4" s="271">
        <v>2</v>
      </c>
      <c r="B4" s="184"/>
      <c r="C4" s="177"/>
      <c r="D4" s="221"/>
    </row>
    <row r="5" spans="1:4" s="288" customFormat="1" ht="31.35" customHeight="1">
      <c r="A5" s="272">
        <v>3</v>
      </c>
      <c r="B5" s="184"/>
      <c r="C5" s="177"/>
      <c r="D5" s="221"/>
    </row>
    <row r="6" spans="1:4" s="288" customFormat="1" ht="31.35" customHeight="1">
      <c r="A6" s="271">
        <v>4</v>
      </c>
      <c r="B6" s="177"/>
      <c r="C6" s="177"/>
      <c r="D6" s="221"/>
    </row>
    <row r="7" spans="1:4" s="288" customFormat="1" ht="31.35" customHeight="1" thickBot="1">
      <c r="A7" s="273">
        <v>5</v>
      </c>
      <c r="B7" s="179"/>
      <c r="C7" s="179"/>
      <c r="D7" s="222"/>
    </row>
    <row r="8" spans="1:4" s="288" customFormat="1" ht="37.5" customHeight="1" thickBot="1">
      <c r="A8" s="389" t="s">
        <v>280</v>
      </c>
      <c r="B8" s="390"/>
      <c r="C8" s="390"/>
      <c r="D8" s="211">
        <f>SUM(D3:D7)</f>
        <v>0</v>
      </c>
    </row>
    <row r="10" spans="1:4">
      <c r="A10" s="94" t="s">
        <v>282</v>
      </c>
    </row>
    <row r="11" spans="1:4">
      <c r="A11" s="94" t="s">
        <v>136</v>
      </c>
    </row>
    <row r="12" spans="1:4" ht="15.75" thickBot="1"/>
    <row r="13" spans="1:4" ht="51.75" customHeight="1" thickBot="1">
      <c r="A13" s="361" t="s">
        <v>281</v>
      </c>
      <c r="B13" s="362"/>
      <c r="C13" s="362"/>
      <c r="D13" s="365"/>
    </row>
    <row r="14" spans="1:4" ht="45.75" thickBot="1">
      <c r="A14" s="33" t="s">
        <v>195</v>
      </c>
      <c r="B14" s="34" t="s">
        <v>196</v>
      </c>
      <c r="C14" s="35" t="s">
        <v>197</v>
      </c>
      <c r="D14" s="229" t="s">
        <v>194</v>
      </c>
    </row>
    <row r="15" spans="1:4" ht="31.35" customHeight="1">
      <c r="A15" s="274">
        <v>1</v>
      </c>
      <c r="B15" s="175"/>
      <c r="C15" s="176"/>
      <c r="D15" s="220"/>
    </row>
    <row r="16" spans="1:4" ht="31.35" customHeight="1">
      <c r="A16" s="275">
        <v>2</v>
      </c>
      <c r="B16" s="177"/>
      <c r="C16" s="178"/>
      <c r="D16" s="221"/>
    </row>
    <row r="17" spans="1:4" ht="31.35" customHeight="1">
      <c r="A17" s="275">
        <v>3</v>
      </c>
      <c r="B17" s="177"/>
      <c r="C17" s="178"/>
      <c r="D17" s="221"/>
    </row>
    <row r="18" spans="1:4" ht="31.35" customHeight="1">
      <c r="A18" s="275">
        <v>4</v>
      </c>
      <c r="B18" s="177"/>
      <c r="C18" s="178"/>
      <c r="D18" s="221"/>
    </row>
    <row r="19" spans="1:4" ht="31.35" customHeight="1" thickBot="1">
      <c r="A19" s="277">
        <v>5</v>
      </c>
      <c r="B19" s="179"/>
      <c r="C19" s="180"/>
      <c r="D19" s="222"/>
    </row>
    <row r="20" spans="1:4" s="288" customFormat="1" ht="37.5" customHeight="1" thickBot="1">
      <c r="A20" s="387" t="s">
        <v>169</v>
      </c>
      <c r="B20" s="388"/>
      <c r="C20" s="388"/>
      <c r="D20" s="211">
        <f>SUM(D15:D19)</f>
        <v>0</v>
      </c>
    </row>
    <row r="21" spans="1:4" ht="15.75" thickBot="1"/>
    <row r="22" spans="1:4" ht="27" thickBot="1">
      <c r="A22" s="361" t="s">
        <v>25</v>
      </c>
      <c r="B22" s="362"/>
      <c r="C22" s="362"/>
      <c r="D22" s="365"/>
    </row>
    <row r="23" spans="1:4" ht="45.75" thickBot="1">
      <c r="A23" s="33" t="s">
        <v>195</v>
      </c>
      <c r="B23" s="34" t="s">
        <v>196</v>
      </c>
      <c r="C23" s="35" t="s">
        <v>197</v>
      </c>
      <c r="D23" s="229" t="s">
        <v>194</v>
      </c>
    </row>
    <row r="24" spans="1:4" ht="18.75">
      <c r="A24" s="274">
        <v>1</v>
      </c>
      <c r="B24" s="172"/>
      <c r="C24" s="173"/>
      <c r="D24" s="220"/>
    </row>
    <row r="25" spans="1:4" ht="18.75">
      <c r="A25" s="275">
        <v>2</v>
      </c>
      <c r="B25" s="171"/>
      <c r="C25" s="174"/>
      <c r="D25" s="221"/>
    </row>
    <row r="26" spans="1:4" ht="18.75">
      <c r="A26" s="275">
        <v>3</v>
      </c>
      <c r="B26" s="171"/>
      <c r="C26" s="174"/>
      <c r="D26" s="221"/>
    </row>
    <row r="27" spans="1:4" ht="18.75">
      <c r="A27" s="275">
        <v>4</v>
      </c>
      <c r="B27" s="171"/>
      <c r="C27" s="174"/>
      <c r="D27" s="221"/>
    </row>
    <row r="28" spans="1:4" ht="19.5" thickBot="1">
      <c r="A28" s="277">
        <v>5</v>
      </c>
      <c r="B28" s="278"/>
      <c r="C28" s="279"/>
      <c r="D28" s="222"/>
    </row>
    <row r="29" spans="1:4" s="288" customFormat="1" ht="37.5" customHeight="1" thickBot="1">
      <c r="A29" s="387" t="s">
        <v>28</v>
      </c>
      <c r="B29" s="388"/>
      <c r="C29" s="388"/>
      <c r="D29" s="211">
        <f>SUM(D24:D28)</f>
        <v>0</v>
      </c>
    </row>
  </sheetData>
  <sheetProtection algorithmName="SHA-512" hashValue="33uyu9RgBvuPafB0R19hX/FAtTGT+Lz4mNyxDu9GaxesGnODyXm67HWaZRijUWZk6pDyBsBNTnKKn+mb5y4j2Q==" saltValue="B1GiqaUIghYZPXEaOTcncA==" spinCount="100000" sheet="1" objects="1" scenarios="1" selectLockedCells="1"/>
  <mergeCells count="6">
    <mergeCell ref="A1:D1"/>
    <mergeCell ref="A13:D13"/>
    <mergeCell ref="A22:D22"/>
    <mergeCell ref="A20:C20"/>
    <mergeCell ref="A29:C29"/>
    <mergeCell ref="A8:C8"/>
  </mergeCells>
  <pageMargins left="0.51181102362204722" right="0.47244094488188981" top="0.55118110236220474" bottom="0.55118110236220474" header="0.31496062992125984" footer="0.31496062992125984"/>
  <pageSetup paperSize="9" scale="62" orientation="landscape"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2">
    <tabColor rgb="FFFFFF00"/>
    <pageSetUpPr fitToPage="1"/>
  </sheetPr>
  <dimension ref="A1:H62"/>
  <sheetViews>
    <sheetView zoomScale="85" zoomScaleNormal="85" zoomScaleSheetLayoutView="100" workbookViewId="0">
      <selection activeCell="B4" sqref="B4"/>
    </sheetView>
  </sheetViews>
  <sheetFormatPr defaultColWidth="9.140625" defaultRowHeight="15"/>
  <cols>
    <col min="1" max="1" width="5.42578125" style="1" customWidth="1"/>
    <col min="2" max="2" width="34.85546875" style="1" customWidth="1"/>
    <col min="3" max="3" width="27.85546875" style="1" customWidth="1"/>
    <col min="4" max="4" width="24.28515625" style="1" customWidth="1"/>
    <col min="5" max="5" width="16.5703125" style="1" customWidth="1"/>
    <col min="6" max="6" width="16.42578125" style="1" customWidth="1"/>
    <col min="7" max="7" width="9.140625" style="1"/>
    <col min="8" max="8" width="21.28515625" style="1" customWidth="1"/>
    <col min="9" max="16384" width="9.140625" style="1"/>
  </cols>
  <sheetData>
    <row r="1" spans="1:6" s="91" customFormat="1" ht="31.5" customHeight="1" thickBot="1">
      <c r="A1" s="323" t="s">
        <v>102</v>
      </c>
      <c r="B1" s="324"/>
      <c r="C1" s="324"/>
      <c r="D1" s="324"/>
      <c r="E1" s="324"/>
      <c r="F1" s="325"/>
    </row>
    <row r="2" spans="1:6" s="91" customFormat="1" ht="31.5" customHeight="1" thickBot="1">
      <c r="A2" s="393" t="s">
        <v>283</v>
      </c>
      <c r="B2" s="394"/>
      <c r="C2" s="394"/>
      <c r="D2" s="394"/>
      <c r="E2" s="395"/>
      <c r="F2" s="199">
        <f>(Προϋπολογισμός!B22+Προϋπολογισμός!B24+Προϋπολογισμός!B26)/9</f>
        <v>0</v>
      </c>
    </row>
    <row r="3" spans="1:6" s="91" customFormat="1" ht="99.75" customHeight="1" thickBot="1">
      <c r="A3" s="97" t="s">
        <v>99</v>
      </c>
      <c r="B3" s="98" t="s">
        <v>203</v>
      </c>
      <c r="C3" s="97" t="s">
        <v>103</v>
      </c>
      <c r="D3" s="144" t="s">
        <v>118</v>
      </c>
      <c r="E3" s="97" t="s">
        <v>104</v>
      </c>
      <c r="F3" s="32" t="s">
        <v>38</v>
      </c>
    </row>
    <row r="4" spans="1:6" s="91" customFormat="1" ht="18" customHeight="1">
      <c r="A4" s="102">
        <v>1</v>
      </c>
      <c r="B4" s="187"/>
      <c r="C4" s="187"/>
      <c r="D4" s="145"/>
      <c r="E4" s="146"/>
      <c r="F4" s="101">
        <f>IF(B4="",0,IF(D4="",0,IF(D4=DATA!$A$10,E4*DATA!$B$16,IF(D4=DATA!$A$11,E4*DATA!$B$17,IF(D4=DATA!$A$12,E4*DATA!$B$18,"ΔΙΟΡΘΩΣΤΕ")))))</f>
        <v>0</v>
      </c>
    </row>
    <row r="5" spans="1:6" s="91" customFormat="1" ht="18" customHeight="1">
      <c r="A5" s="102">
        <v>2</v>
      </c>
      <c r="B5" s="103"/>
      <c r="C5" s="103"/>
      <c r="D5" s="145"/>
      <c r="E5" s="146"/>
      <c r="F5" s="101">
        <f>IF(B5="",0,IF(D5="",0,IF(D5=DATA!$A$10,E5*DATA!$B$16,IF(D5=DATA!$A$11,E5*DATA!$B$17,IF(D5=DATA!$A$12,E5*DATA!$B$18,"ΔΙΟΡΘΩΣΤΕ")))))</f>
        <v>0</v>
      </c>
    </row>
    <row r="6" spans="1:6" s="91" customFormat="1" ht="18" customHeight="1">
      <c r="A6" s="104">
        <v>3</v>
      </c>
      <c r="B6" s="103"/>
      <c r="C6" s="103"/>
      <c r="D6" s="145"/>
      <c r="E6" s="147"/>
      <c r="F6" s="101">
        <f>IF(B6="",0,IF(D6="",0,IF(D6=DATA!$A$10,E6*DATA!$B$16,IF(D6=DATA!$A$11,E6*DATA!$B$17,IF(D6=DATA!$A$12,E6*DATA!$B$18,"ΔΙΟΡΘΩΣΤΕ")))))</f>
        <v>0</v>
      </c>
    </row>
    <row r="7" spans="1:6" s="91" customFormat="1" ht="18" customHeight="1">
      <c r="A7" s="102">
        <v>4</v>
      </c>
      <c r="B7" s="103"/>
      <c r="C7" s="103"/>
      <c r="D7" s="145"/>
      <c r="E7" s="147"/>
      <c r="F7" s="101">
        <f>IF(B7="",0,IF(D7="",0,IF(D7=DATA!$A$10,E7*DATA!$B$16,IF(D7=DATA!$A$11,E7*DATA!$B$17,IF(D7=DATA!$A$12,E7*DATA!$B$18,"ΔΙΟΡΘΩΣΤΕ")))))</f>
        <v>0</v>
      </c>
    </row>
    <row r="8" spans="1:6" s="91" customFormat="1" ht="18" customHeight="1">
      <c r="A8" s="104">
        <v>5</v>
      </c>
      <c r="B8" s="103"/>
      <c r="C8" s="103"/>
      <c r="D8" s="145"/>
      <c r="E8" s="147"/>
      <c r="F8" s="101">
        <f>IF(B8="",0,IF(D8="",0,IF(D8=DATA!$A$10,E8*DATA!$B$16,IF(D8=DATA!$A$11,E8*DATA!$B$17,IF(D8=DATA!$A$12,E8*DATA!$B$18,"ΔΙΟΡΘΩΣΤΕ")))))</f>
        <v>0</v>
      </c>
    </row>
    <row r="9" spans="1:6" s="91" customFormat="1" ht="18" customHeight="1">
      <c r="A9" s="102">
        <v>6</v>
      </c>
      <c r="B9" s="103"/>
      <c r="C9" s="103"/>
      <c r="D9" s="145"/>
      <c r="E9" s="147"/>
      <c r="F9" s="101">
        <f>IF(B9="",0,IF(D9="",0,IF(D9=DATA!$A$10,E9*DATA!$B$16,IF(D9=DATA!$A$11,E9*DATA!$B$17,IF(D9=DATA!$A$12,E9*DATA!$B$18,"ΔΙΟΡΘΩΣΤΕ")))))</f>
        <v>0</v>
      </c>
    </row>
    <row r="10" spans="1:6" s="91" customFormat="1" ht="18" customHeight="1">
      <c r="A10" s="104">
        <v>7</v>
      </c>
      <c r="B10" s="103"/>
      <c r="C10" s="103"/>
      <c r="D10" s="145"/>
      <c r="E10" s="147"/>
      <c r="F10" s="101">
        <f>IF(B10="",0,IF(D10="",0,IF(D10=DATA!$A$10,E10*DATA!$B$16,IF(D10=DATA!$A$11,E10*DATA!$B$17,IF(D10=DATA!$A$12,E10*DATA!$B$18,"ΔΙΟΡΘΩΣΤΕ")))))</f>
        <v>0</v>
      </c>
    </row>
    <row r="11" spans="1:6" s="91" customFormat="1" ht="18" customHeight="1">
      <c r="A11" s="102">
        <v>8</v>
      </c>
      <c r="B11" s="103"/>
      <c r="C11" s="103"/>
      <c r="D11" s="145"/>
      <c r="E11" s="147"/>
      <c r="F11" s="101">
        <f>IF(B11="",0,IF(D11="",0,IF(D11=DATA!$A$10,E11*DATA!$B$16,IF(D11=DATA!$A$11,E11*DATA!$B$17,IF(D11=DATA!$A$12,E11*DATA!$B$18,"ΔΙΟΡΘΩΣΤΕ")))))</f>
        <v>0</v>
      </c>
    </row>
    <row r="12" spans="1:6" s="91" customFormat="1" ht="18" customHeight="1">
      <c r="A12" s="104">
        <v>9</v>
      </c>
      <c r="B12" s="103"/>
      <c r="C12" s="103"/>
      <c r="D12" s="145"/>
      <c r="E12" s="147"/>
      <c r="F12" s="101">
        <f>IF(B12="",0,IF(D12="",0,IF(D12=DATA!$A$10,E12*DATA!$B$16,IF(D12=DATA!$A$11,E12*DATA!$B$17,IF(D12=DATA!$A$12,E12*DATA!$B$18,"ΔΙΟΡΘΩΣΤΕ")))))</f>
        <v>0</v>
      </c>
    </row>
    <row r="13" spans="1:6" s="91" customFormat="1" ht="18" customHeight="1">
      <c r="A13" s="102">
        <v>10</v>
      </c>
      <c r="B13" s="103"/>
      <c r="C13" s="103"/>
      <c r="D13" s="145"/>
      <c r="E13" s="147"/>
      <c r="F13" s="101">
        <f>IF(B13="",0,IF(D13="",0,IF(D13=DATA!$A$10,E13*DATA!$B$16,IF(D13=DATA!$A$11,E13*DATA!$B$17,IF(D13=DATA!$A$12,E13*DATA!$B$18,"ΔΙΟΡΘΩΣΤΕ")))))</f>
        <v>0</v>
      </c>
    </row>
    <row r="14" spans="1:6" s="91" customFormat="1" ht="18" customHeight="1">
      <c r="A14" s="104">
        <v>11</v>
      </c>
      <c r="B14" s="103"/>
      <c r="C14" s="103"/>
      <c r="D14" s="145"/>
      <c r="E14" s="147"/>
      <c r="F14" s="101">
        <f>IF(B14="",0,IF(D14="",0,IF(D14=DATA!$A$10,E14*DATA!$B$16,IF(D14=DATA!$A$11,E14*DATA!$B$17,IF(D14=DATA!$A$12,E14*DATA!$B$18,"ΔΙΟΡΘΩΣΤΕ")))))</f>
        <v>0</v>
      </c>
    </row>
    <row r="15" spans="1:6" s="91" customFormat="1" ht="18" customHeight="1">
      <c r="A15" s="102">
        <v>12</v>
      </c>
      <c r="B15" s="103"/>
      <c r="C15" s="103"/>
      <c r="D15" s="145"/>
      <c r="E15" s="147"/>
      <c r="F15" s="101">
        <f>IF(B15="",0,IF(D15="",0,IF(D15=DATA!$A$10,E15*DATA!$B$16,IF(D15=DATA!$A$11,E15*DATA!$B$17,IF(D15=DATA!$A$12,E15*DATA!$B$18,"ΔΙΟΡΘΩΣΤΕ")))))</f>
        <v>0</v>
      </c>
    </row>
    <row r="16" spans="1:6" s="91" customFormat="1" ht="18" customHeight="1">
      <c r="A16" s="104">
        <v>13</v>
      </c>
      <c r="B16" s="103"/>
      <c r="C16" s="103"/>
      <c r="D16" s="145"/>
      <c r="E16" s="147"/>
      <c r="F16" s="101">
        <f>IF(B16="",0,IF(D16="",0,IF(D16=DATA!$A$10,E16*DATA!$B$16,IF(D16=DATA!$A$11,E16*DATA!$B$17,IF(D16=DATA!$A$12,E16*DATA!$B$18,"ΔΙΟΡΘΩΣΤΕ")))))</f>
        <v>0</v>
      </c>
    </row>
    <row r="17" spans="1:6" s="91" customFormat="1" ht="18" customHeight="1">
      <c r="A17" s="102">
        <v>14</v>
      </c>
      <c r="B17" s="103"/>
      <c r="C17" s="103"/>
      <c r="D17" s="145"/>
      <c r="E17" s="147"/>
      <c r="F17" s="101">
        <f>IF(B17="",0,IF(D17="",0,IF(D17=DATA!$A$10,E17*DATA!$B$16,IF(D17=DATA!$A$11,E17*DATA!$B$17,IF(D17=DATA!$A$12,E17*DATA!$B$18,"ΔΙΟΡΘΩΣΤΕ")))))</f>
        <v>0</v>
      </c>
    </row>
    <row r="18" spans="1:6" s="91" customFormat="1" ht="18" customHeight="1">
      <c r="A18" s="104">
        <v>15</v>
      </c>
      <c r="B18" s="103"/>
      <c r="C18" s="103"/>
      <c r="D18" s="145"/>
      <c r="E18" s="147"/>
      <c r="F18" s="101">
        <f>IF(B18="",0,IF(D18="",0,IF(D18=DATA!$A$10,E18*DATA!$B$16,IF(D18=DATA!$A$11,E18*DATA!$B$17,IF(D18=DATA!$A$12,E18*DATA!$B$18,"ΔΙΟΡΘΩΣΤΕ")))))</f>
        <v>0</v>
      </c>
    </row>
    <row r="19" spans="1:6" s="91" customFormat="1" ht="18" customHeight="1">
      <c r="A19" s="102">
        <v>16</v>
      </c>
      <c r="B19" s="103"/>
      <c r="C19" s="103"/>
      <c r="D19" s="145"/>
      <c r="E19" s="147"/>
      <c r="F19" s="101">
        <f>IF(B19="",0,IF(D19="",0,IF(D19=DATA!$A$10,E19*DATA!$B$16,IF(D19=DATA!$A$11,E19*DATA!$B$17,IF(D19=DATA!$A$12,E19*DATA!$B$18,"ΔΙΟΡΘΩΣΤΕ")))))</f>
        <v>0</v>
      </c>
    </row>
    <row r="20" spans="1:6" s="91" customFormat="1" ht="18" customHeight="1">
      <c r="A20" s="104">
        <v>17</v>
      </c>
      <c r="B20" s="103"/>
      <c r="C20" s="103"/>
      <c r="D20" s="145"/>
      <c r="E20" s="147"/>
      <c r="F20" s="101">
        <f>IF(B20="",0,IF(D20="",0,IF(D20=DATA!$A$10,E20*DATA!$B$16,IF(D20=DATA!$A$11,E20*DATA!$B$17,IF(D20=DATA!$A$12,E20*DATA!$B$18,"ΔΙΟΡΘΩΣΤΕ")))))</f>
        <v>0</v>
      </c>
    </row>
    <row r="21" spans="1:6" s="91" customFormat="1" ht="18" customHeight="1">
      <c r="A21" s="102">
        <v>18</v>
      </c>
      <c r="B21" s="103"/>
      <c r="C21" s="103"/>
      <c r="D21" s="145"/>
      <c r="E21" s="147"/>
      <c r="F21" s="101">
        <f>IF(B21="",0,IF(D21="",0,IF(D21=DATA!$A$10,E21*DATA!$B$16,IF(D21=DATA!$A$11,E21*DATA!$B$17,IF(D21=DATA!$A$12,E21*DATA!$B$18,"ΔΙΟΡΘΩΣΤΕ")))))</f>
        <v>0</v>
      </c>
    </row>
    <row r="22" spans="1:6" s="91" customFormat="1" ht="18" customHeight="1">
      <c r="A22" s="104">
        <v>19</v>
      </c>
      <c r="B22" s="103"/>
      <c r="C22" s="103"/>
      <c r="D22" s="145"/>
      <c r="E22" s="147"/>
      <c r="F22" s="101">
        <f>IF(B22="",0,IF(D22="",0,IF(D22=DATA!$A$10,E22*DATA!$B$16,IF(D22=DATA!$A$11,E22*DATA!$B$17,IF(D22=DATA!$A$12,E22*DATA!$B$18,"ΔΙΟΡΘΩΣΤΕ")))))</f>
        <v>0</v>
      </c>
    </row>
    <row r="23" spans="1:6" s="91" customFormat="1" ht="18" customHeight="1">
      <c r="A23" s="102">
        <v>20</v>
      </c>
      <c r="B23" s="103"/>
      <c r="C23" s="103"/>
      <c r="D23" s="145"/>
      <c r="E23" s="147"/>
      <c r="F23" s="101">
        <f>IF(B23="",0,IF(D23="",0,IF(D23=DATA!$A$10,E23*DATA!$B$16,IF(D23=DATA!$A$11,E23*DATA!$B$17,IF(D23=DATA!$A$12,E23*DATA!$B$18,"ΔΙΟΡΘΩΣΤΕ")))))</f>
        <v>0</v>
      </c>
    </row>
    <row r="24" spans="1:6" s="91" customFormat="1" ht="18" customHeight="1">
      <c r="A24" s="104">
        <v>21</v>
      </c>
      <c r="B24" s="103"/>
      <c r="C24" s="103"/>
      <c r="D24" s="145"/>
      <c r="E24" s="147"/>
      <c r="F24" s="101">
        <f>IF(B24="",0,IF(D24="",0,IF(D24=DATA!$A$10,E24*DATA!$B$16,IF(D24=DATA!$A$11,E24*DATA!$B$17,IF(D24=DATA!$A$12,E24*DATA!$B$18,"ΔΙΟΡΘΩΣΤΕ")))))</f>
        <v>0</v>
      </c>
    </row>
    <row r="25" spans="1:6" s="91" customFormat="1" ht="18" customHeight="1">
      <c r="A25" s="102">
        <v>22</v>
      </c>
      <c r="B25" s="103"/>
      <c r="C25" s="103"/>
      <c r="D25" s="145"/>
      <c r="E25" s="147"/>
      <c r="F25" s="101">
        <f>IF(B25="",0,IF(D25="",0,IF(D25=DATA!$A$10,E25*DATA!$B$16,IF(D25=DATA!$A$11,E25*DATA!$B$17,IF(D25=DATA!$A$12,E25*DATA!$B$18,"ΔΙΟΡΘΩΣΤΕ")))))</f>
        <v>0</v>
      </c>
    </row>
    <row r="26" spans="1:6" s="91" customFormat="1" ht="18" customHeight="1">
      <c r="A26" s="104">
        <v>23</v>
      </c>
      <c r="B26" s="103"/>
      <c r="C26" s="103"/>
      <c r="D26" s="145"/>
      <c r="E26" s="147"/>
      <c r="F26" s="101">
        <f>IF(B26="",0,IF(D26="",0,IF(D26=DATA!$A$10,E26*DATA!$B$16,IF(D26=DATA!$A$11,E26*DATA!$B$17,IF(D26=DATA!$A$12,E26*DATA!$B$18,"ΔΙΟΡΘΩΣΤΕ")))))</f>
        <v>0</v>
      </c>
    </row>
    <row r="27" spans="1:6" s="91" customFormat="1" ht="18" customHeight="1">
      <c r="A27" s="102">
        <v>24</v>
      </c>
      <c r="B27" s="103"/>
      <c r="C27" s="103"/>
      <c r="D27" s="145"/>
      <c r="E27" s="147"/>
      <c r="F27" s="101">
        <f>IF(B27="",0,IF(D27="",0,IF(D27=DATA!$A$10,E27*DATA!$B$16,IF(D27=DATA!$A$11,E27*DATA!$B$17,IF(D27=DATA!$A$12,E27*DATA!$B$18,"ΔΙΟΡΘΩΣΤΕ")))))</f>
        <v>0</v>
      </c>
    </row>
    <row r="28" spans="1:6" s="91" customFormat="1" ht="18" customHeight="1">
      <c r="A28" s="104">
        <v>25</v>
      </c>
      <c r="B28" s="103"/>
      <c r="C28" s="103"/>
      <c r="D28" s="145"/>
      <c r="E28" s="147"/>
      <c r="F28" s="101">
        <f>IF(B28="",0,IF(D28="",0,IF(D28=DATA!$A$10,E28*DATA!$B$16,IF(D28=DATA!$A$11,E28*DATA!$B$17,IF(D28=DATA!$A$12,E28*DATA!$B$18,"ΔΙΟΡΘΩΣΤΕ")))))</f>
        <v>0</v>
      </c>
    </row>
    <row r="29" spans="1:6" s="91" customFormat="1" ht="18" customHeight="1">
      <c r="A29" s="102">
        <v>26</v>
      </c>
      <c r="B29" s="103"/>
      <c r="C29" s="103"/>
      <c r="D29" s="145"/>
      <c r="E29" s="147"/>
      <c r="F29" s="101">
        <f>IF(B29="",0,IF(D29="",0,IF(D29=DATA!$A$10,E29*DATA!$B$16,IF(D29=DATA!$A$11,E29*DATA!$B$17,IF(D29=DATA!$A$12,E29*DATA!$B$18,"ΔΙΟΡΘΩΣΤΕ")))))</f>
        <v>0</v>
      </c>
    </row>
    <row r="30" spans="1:6" s="91" customFormat="1" ht="18" customHeight="1">
      <c r="A30" s="104">
        <v>27</v>
      </c>
      <c r="B30" s="103"/>
      <c r="C30" s="103"/>
      <c r="D30" s="145"/>
      <c r="E30" s="147"/>
      <c r="F30" s="101">
        <f>IF(B30="",0,IF(D30="",0,IF(D30=DATA!$A$10,E30*DATA!$B$16,IF(D30=DATA!$A$11,E30*DATA!$B$17,IF(D30=DATA!$A$12,E30*DATA!$B$18,"ΔΙΟΡΘΩΣΤΕ")))))</f>
        <v>0</v>
      </c>
    </row>
    <row r="31" spans="1:6" s="91" customFormat="1" ht="18" customHeight="1">
      <c r="A31" s="102">
        <v>28</v>
      </c>
      <c r="B31" s="103"/>
      <c r="C31" s="103"/>
      <c r="D31" s="145"/>
      <c r="E31" s="147"/>
      <c r="F31" s="101">
        <f>IF(B31="",0,IF(D31="",0,IF(D31=DATA!$A$10,E31*DATA!$B$16,IF(D31=DATA!$A$11,E31*DATA!$B$17,IF(D31=DATA!$A$12,E31*DATA!$B$18,"ΔΙΟΡΘΩΣΤΕ")))))</f>
        <v>0</v>
      </c>
    </row>
    <row r="32" spans="1:6" s="91" customFormat="1" ht="18" customHeight="1">
      <c r="A32" s="104">
        <v>29</v>
      </c>
      <c r="B32" s="103"/>
      <c r="C32" s="103"/>
      <c r="D32" s="145"/>
      <c r="E32" s="147"/>
      <c r="F32" s="101">
        <f>IF(B32="",0,IF(D32="",0,IF(D32=DATA!$A$10,E32*DATA!$B$16,IF(D32=DATA!$A$11,E32*DATA!$B$17,IF(D32=DATA!$A$12,E32*DATA!$B$18,"ΔΙΟΡΘΩΣΤΕ")))))</f>
        <v>0</v>
      </c>
    </row>
    <row r="33" spans="1:6" s="91" customFormat="1" ht="18" customHeight="1">
      <c r="A33" s="102">
        <v>30</v>
      </c>
      <c r="B33" s="103"/>
      <c r="C33" s="103"/>
      <c r="D33" s="145"/>
      <c r="E33" s="147"/>
      <c r="F33" s="101">
        <f>IF(B33="",0,IF(D33="",0,IF(D33=DATA!$A$10,E33*DATA!$B$16,IF(D33=DATA!$A$11,E33*DATA!$B$17,IF(D33=DATA!$A$12,E33*DATA!$B$18,"ΔΙΟΡΘΩΣΤΕ")))))</f>
        <v>0</v>
      </c>
    </row>
    <row r="34" spans="1:6" s="91" customFormat="1" ht="18" customHeight="1">
      <c r="A34" s="104">
        <v>31</v>
      </c>
      <c r="B34" s="103"/>
      <c r="C34" s="103"/>
      <c r="D34" s="145"/>
      <c r="E34" s="147"/>
      <c r="F34" s="101">
        <f>IF(B34="",0,IF(D34="",0,IF(D34=DATA!$A$10,E34*DATA!$B$16,IF(D34=DATA!$A$11,E34*DATA!$B$17,IF(D34=DATA!$A$12,E34*DATA!$B$18,"ΔΙΟΡΘΩΣΤΕ")))))</f>
        <v>0</v>
      </c>
    </row>
    <row r="35" spans="1:6" s="91" customFormat="1" ht="18" customHeight="1">
      <c r="A35" s="102">
        <v>32</v>
      </c>
      <c r="B35" s="103"/>
      <c r="C35" s="103"/>
      <c r="D35" s="145"/>
      <c r="E35" s="147"/>
      <c r="F35" s="101">
        <f>IF(B35="",0,IF(D35="",0,IF(D35=DATA!$A$10,E35*DATA!$B$16,IF(D35=DATA!$A$11,E35*DATA!$B$17,IF(D35=DATA!$A$12,E35*DATA!$B$18,"ΔΙΟΡΘΩΣΤΕ")))))</f>
        <v>0</v>
      </c>
    </row>
    <row r="36" spans="1:6" s="91" customFormat="1" ht="18" customHeight="1">
      <c r="A36" s="104">
        <v>33</v>
      </c>
      <c r="B36" s="103"/>
      <c r="C36" s="103"/>
      <c r="D36" s="145"/>
      <c r="E36" s="147"/>
      <c r="F36" s="101">
        <f>IF(B36="",0,IF(D36="",0,IF(D36=DATA!$A$10,E36*DATA!$B$16,IF(D36=DATA!$A$11,E36*DATA!$B$17,IF(D36=DATA!$A$12,E36*DATA!$B$18,"ΔΙΟΡΘΩΣΤΕ")))))</f>
        <v>0</v>
      </c>
    </row>
    <row r="37" spans="1:6" s="91" customFormat="1" ht="18" customHeight="1">
      <c r="A37" s="102">
        <v>34</v>
      </c>
      <c r="B37" s="103"/>
      <c r="C37" s="103"/>
      <c r="D37" s="145"/>
      <c r="E37" s="147"/>
      <c r="F37" s="101">
        <f>IF(B37="",0,IF(D37="",0,IF(D37=DATA!$A$10,E37*DATA!$B$16,IF(D37=DATA!$A$11,E37*DATA!$B$17,IF(D37=DATA!$A$12,E37*DATA!$B$18,"ΔΙΟΡΘΩΣΤΕ")))))</f>
        <v>0</v>
      </c>
    </row>
    <row r="38" spans="1:6" s="91" customFormat="1" ht="18" customHeight="1">
      <c r="A38" s="104">
        <v>35</v>
      </c>
      <c r="B38" s="103"/>
      <c r="C38" s="103"/>
      <c r="D38" s="145"/>
      <c r="E38" s="147"/>
      <c r="F38" s="101">
        <f>IF(B38="",0,IF(D38="",0,IF(D38=DATA!$A$10,E38*DATA!$B$16,IF(D38=DATA!$A$11,E38*DATA!$B$17,IF(D38=DATA!$A$12,E38*DATA!$B$18,"ΔΙΟΡΘΩΣΤΕ")))))</f>
        <v>0</v>
      </c>
    </row>
    <row r="39" spans="1:6" s="91" customFormat="1" ht="18" customHeight="1">
      <c r="A39" s="102">
        <v>36</v>
      </c>
      <c r="B39" s="103"/>
      <c r="C39" s="103"/>
      <c r="D39" s="145"/>
      <c r="E39" s="147"/>
      <c r="F39" s="101">
        <f>IF(B39="",0,IF(D39="",0,IF(D39=DATA!$A$10,E39*DATA!$B$16,IF(D39=DATA!$A$11,E39*DATA!$B$17,IF(D39=DATA!$A$12,E39*DATA!$B$18,"ΔΙΟΡΘΩΣΤΕ")))))</f>
        <v>0</v>
      </c>
    </row>
    <row r="40" spans="1:6" s="91" customFormat="1" ht="18" customHeight="1">
      <c r="A40" s="104">
        <v>37</v>
      </c>
      <c r="B40" s="103"/>
      <c r="C40" s="103"/>
      <c r="D40" s="145"/>
      <c r="E40" s="147"/>
      <c r="F40" s="101">
        <f>IF(B40="",0,IF(D40="",0,IF(D40=DATA!$A$10,E40*DATA!$B$16,IF(D40=DATA!$A$11,E40*DATA!$B$17,IF(D40=DATA!$A$12,E40*DATA!$B$18,"ΔΙΟΡΘΩΣΤΕ")))))</f>
        <v>0</v>
      </c>
    </row>
    <row r="41" spans="1:6" s="91" customFormat="1" ht="18" customHeight="1">
      <c r="A41" s="102">
        <v>38</v>
      </c>
      <c r="B41" s="103"/>
      <c r="C41" s="103"/>
      <c r="D41" s="145"/>
      <c r="E41" s="147"/>
      <c r="F41" s="101">
        <f>IF(B41="",0,IF(D41="",0,IF(D41=DATA!$A$10,E41*DATA!$B$16,IF(D41=DATA!$A$11,E41*DATA!$B$17,IF(D41=DATA!$A$12,E41*DATA!$B$18,"ΔΙΟΡΘΩΣΤΕ")))))</f>
        <v>0</v>
      </c>
    </row>
    <row r="42" spans="1:6" s="91" customFormat="1" ht="18" customHeight="1">
      <c r="A42" s="104">
        <v>39</v>
      </c>
      <c r="B42" s="103"/>
      <c r="C42" s="103"/>
      <c r="D42" s="145"/>
      <c r="E42" s="147"/>
      <c r="F42" s="101">
        <f>IF(B42="",0,IF(D42="",0,IF(D42=DATA!$A$10,E42*DATA!$B$16,IF(D42=DATA!$A$11,E42*DATA!$B$17,IF(D42=DATA!$A$12,E42*DATA!$B$18,"ΔΙΟΡΘΩΣΤΕ")))))</f>
        <v>0</v>
      </c>
    </row>
    <row r="43" spans="1:6" s="91" customFormat="1" ht="18" customHeight="1">
      <c r="A43" s="102">
        <v>40</v>
      </c>
      <c r="B43" s="103"/>
      <c r="C43" s="103"/>
      <c r="D43" s="145"/>
      <c r="E43" s="147"/>
      <c r="F43" s="101">
        <f>IF(B43="",0,IF(D43="",0,IF(D43=DATA!$A$10,E43*DATA!$B$16,IF(D43=DATA!$A$11,E43*DATA!$B$17,IF(D43=DATA!$A$12,E43*DATA!$B$18,"ΔΙΟΡΘΩΣΤΕ")))))</f>
        <v>0</v>
      </c>
    </row>
    <row r="44" spans="1:6" s="91" customFormat="1" ht="18" customHeight="1">
      <c r="A44" s="104">
        <v>41</v>
      </c>
      <c r="B44" s="103"/>
      <c r="C44" s="103"/>
      <c r="D44" s="145"/>
      <c r="E44" s="147"/>
      <c r="F44" s="101">
        <f>IF(B44="",0,IF(D44="",0,IF(D44=DATA!$A$10,E44*DATA!$B$16,IF(D44=DATA!$A$11,E44*DATA!$B$17,IF(D44=DATA!$A$12,E44*DATA!$B$18,"ΔΙΟΡΘΩΣΤΕ")))))</f>
        <v>0</v>
      </c>
    </row>
    <row r="45" spans="1:6" s="91" customFormat="1" ht="18" customHeight="1">
      <c r="A45" s="102">
        <v>42</v>
      </c>
      <c r="B45" s="103"/>
      <c r="C45" s="103"/>
      <c r="D45" s="145"/>
      <c r="E45" s="147"/>
      <c r="F45" s="101">
        <f>IF(B45="",0,IF(D45="",0,IF(D45=DATA!$A$10,E45*DATA!$B$16,IF(D45=DATA!$A$11,E45*DATA!$B$17,IF(D45=DATA!$A$12,E45*DATA!$B$18,"ΔΙΟΡΘΩΣΤΕ")))))</f>
        <v>0</v>
      </c>
    </row>
    <row r="46" spans="1:6" s="91" customFormat="1" ht="18" customHeight="1">
      <c r="A46" s="104">
        <v>43</v>
      </c>
      <c r="B46" s="103"/>
      <c r="C46" s="103"/>
      <c r="D46" s="145"/>
      <c r="E46" s="147"/>
      <c r="F46" s="101">
        <f>IF(B46="",0,IF(D46="",0,IF(D46=DATA!$A$10,E46*DATA!$B$16,IF(D46=DATA!$A$11,E46*DATA!$B$17,IF(D46=DATA!$A$12,E46*DATA!$B$18,"ΔΙΟΡΘΩΣΤΕ")))))</f>
        <v>0</v>
      </c>
    </row>
    <row r="47" spans="1:6" s="91" customFormat="1" ht="18" customHeight="1">
      <c r="A47" s="102">
        <v>44</v>
      </c>
      <c r="B47" s="103"/>
      <c r="C47" s="103"/>
      <c r="D47" s="145"/>
      <c r="E47" s="147"/>
      <c r="F47" s="101">
        <f>IF(B47="",0,IF(D47="",0,IF(D47=DATA!$A$10,E47*DATA!$B$16,IF(D47=DATA!$A$11,E47*DATA!$B$17,IF(D47=DATA!$A$12,E47*DATA!$B$18,"ΔΙΟΡΘΩΣΤΕ")))))</f>
        <v>0</v>
      </c>
    </row>
    <row r="48" spans="1:6" s="91" customFormat="1" ht="18" customHeight="1">
      <c r="A48" s="104">
        <v>45</v>
      </c>
      <c r="B48" s="103"/>
      <c r="C48" s="103"/>
      <c r="D48" s="145"/>
      <c r="E48" s="147"/>
      <c r="F48" s="101">
        <f>IF(B48="",0,IF(D48="",0,IF(D48=DATA!$A$10,E48*DATA!$B$16,IF(D48=DATA!$A$11,E48*DATA!$B$17,IF(D48=DATA!$A$12,E48*DATA!$B$18,"ΔΙΟΡΘΩΣΤΕ")))))</f>
        <v>0</v>
      </c>
    </row>
    <row r="49" spans="1:8" s="91" customFormat="1" ht="18" customHeight="1">
      <c r="A49" s="102">
        <v>46</v>
      </c>
      <c r="B49" s="103"/>
      <c r="C49" s="103"/>
      <c r="D49" s="145"/>
      <c r="E49" s="147"/>
      <c r="F49" s="101">
        <f>IF(B49="",0,IF(D49="",0,IF(D49=DATA!$A$10,E49*DATA!$B$16,IF(D49=DATA!$A$11,E49*DATA!$B$17,IF(D49=DATA!$A$12,E49*DATA!$B$18,"ΔΙΟΡΘΩΣΤΕ")))))</f>
        <v>0</v>
      </c>
    </row>
    <row r="50" spans="1:8" s="91" customFormat="1" ht="18" customHeight="1">
      <c r="A50" s="104">
        <v>47</v>
      </c>
      <c r="B50" s="103"/>
      <c r="C50" s="103"/>
      <c r="D50" s="145"/>
      <c r="E50" s="147"/>
      <c r="F50" s="101">
        <f>IF(B50="",0,IF(D50="",0,IF(D50=DATA!$A$10,E50*DATA!$B$16,IF(D50=DATA!$A$11,E50*DATA!$B$17,IF(D50=DATA!$A$12,E50*DATA!$B$18,"ΔΙΟΡΘΩΣΤΕ")))))</f>
        <v>0</v>
      </c>
    </row>
    <row r="51" spans="1:8" s="91" customFormat="1" ht="18" customHeight="1">
      <c r="A51" s="102">
        <v>48</v>
      </c>
      <c r="B51" s="103"/>
      <c r="C51" s="103"/>
      <c r="D51" s="145"/>
      <c r="E51" s="147"/>
      <c r="F51" s="101">
        <f>IF(B51="",0,IF(D51="",0,IF(D51=DATA!$A$10,E51*DATA!$B$16,IF(D51=DATA!$A$11,E51*DATA!$B$17,IF(D51=DATA!$A$12,E51*DATA!$B$18,"ΔΙΟΡΘΩΣΤΕ")))))</f>
        <v>0</v>
      </c>
    </row>
    <row r="52" spans="1:8" s="91" customFormat="1" ht="18" customHeight="1">
      <c r="A52" s="104">
        <v>49</v>
      </c>
      <c r="B52" s="103"/>
      <c r="C52" s="103"/>
      <c r="D52" s="145"/>
      <c r="E52" s="147"/>
      <c r="F52" s="101">
        <f>IF(B52="",0,IF(D52="",0,IF(D52=DATA!$A$10,E52*DATA!$B$16,IF(D52=DATA!$A$11,E52*DATA!$B$17,IF(D52=DATA!$A$12,E52*DATA!$B$18,"ΔΙΟΡΘΩΣΤΕ")))))</f>
        <v>0</v>
      </c>
    </row>
    <row r="53" spans="1:8" s="91" customFormat="1" ht="18" customHeight="1" thickBot="1">
      <c r="A53" s="108">
        <v>50</v>
      </c>
      <c r="B53" s="105"/>
      <c r="C53" s="105"/>
      <c r="D53" s="145"/>
      <c r="E53" s="148"/>
      <c r="F53" s="101">
        <f>IF(B53="",0,IF(D53="",0,IF(D53=DATA!$A$10,E53*DATA!$B$16,IF(D53=DATA!$A$11,E53*DATA!$B$17,IF(D53=DATA!$A$12,E53*DATA!$B$18,"ΔΙΟΡΘΩΣΤΕ")))))</f>
        <v>0</v>
      </c>
    </row>
    <row r="54" spans="1:8" s="91" customFormat="1" ht="30" customHeight="1">
      <c r="A54" s="335" t="s">
        <v>105</v>
      </c>
      <c r="B54" s="391"/>
      <c r="C54" s="42"/>
      <c r="D54" s="42"/>
      <c r="E54" s="109">
        <f>SUM(E4:E53)</f>
        <v>0</v>
      </c>
      <c r="F54" s="42"/>
    </row>
    <row r="55" spans="1:8" s="91" customFormat="1" ht="30" customHeight="1" thickBot="1">
      <c r="A55" s="337" t="s">
        <v>119</v>
      </c>
      <c r="B55" s="392"/>
      <c r="C55" s="99"/>
      <c r="D55" s="99"/>
      <c r="E55" s="99"/>
      <c r="F55" s="100">
        <f>ROUND(SUM(F4:F53),2)</f>
        <v>0</v>
      </c>
      <c r="H55" s="289"/>
    </row>
    <row r="56" spans="1:8" s="91" customFormat="1" ht="30" customHeight="1" thickBot="1">
      <c r="A56" s="393" t="s">
        <v>283</v>
      </c>
      <c r="B56" s="394"/>
      <c r="C56" s="394"/>
      <c r="D56" s="394"/>
      <c r="E56" s="395"/>
      <c r="F56" s="199">
        <f>+F2</f>
        <v>0</v>
      </c>
    </row>
    <row r="57" spans="1:8">
      <c r="A57" s="290" t="s">
        <v>284</v>
      </c>
      <c r="B57" s="290"/>
      <c r="C57" s="290"/>
      <c r="D57" s="290"/>
    </row>
    <row r="58" spans="1:8">
      <c r="A58" s="290" t="s">
        <v>120</v>
      </c>
      <c r="B58" s="290"/>
      <c r="C58" s="290"/>
      <c r="D58" s="290"/>
    </row>
    <row r="59" spans="1:8">
      <c r="A59" s="290" t="s">
        <v>107</v>
      </c>
      <c r="B59" s="290"/>
      <c r="C59" s="290"/>
      <c r="D59" s="290"/>
    </row>
    <row r="60" spans="1:8">
      <c r="A60" s="290" t="s">
        <v>121</v>
      </c>
      <c r="B60" s="291"/>
      <c r="C60" s="291"/>
      <c r="D60" s="291"/>
    </row>
    <row r="61" spans="1:8">
      <c r="A61" s="290" t="s">
        <v>106</v>
      </c>
    </row>
    <row r="62" spans="1:8">
      <c r="A62" s="290" t="s">
        <v>108</v>
      </c>
      <c r="B62" s="290"/>
      <c r="C62" s="290"/>
      <c r="D62" s="290"/>
    </row>
  </sheetData>
  <sheetProtection algorithmName="SHA-512" hashValue="LYBwXrQXs5h51shIybYKgDDD+HtLqcEkQ+Kzw+eJdjaHDdA2mEkT6bHMMRaLU2IZPd5RP6fWdiUXnEfa7nWx8g==" saltValue="9z2v6lcqWOyPzuKSM+YK1Q==" spinCount="100000" sheet="1" objects="1" scenarios="1" selectLockedCells="1"/>
  <mergeCells count="5">
    <mergeCell ref="A54:B54"/>
    <mergeCell ref="A55:B55"/>
    <mergeCell ref="A1:F1"/>
    <mergeCell ref="A2:E2"/>
    <mergeCell ref="A56:E56"/>
  </mergeCells>
  <printOptions horizontalCentered="1" verticalCentered="1"/>
  <pageMargins left="0.51181102362204722" right="0.44" top="0.43307086614173229" bottom="0.51181102362204722" header="0.31496062992125984" footer="0.31496062992125984"/>
  <pageSetup paperSize="9" scale="61" orientation="portrait" r:id="rId1"/>
  <headerFooter>
    <oddFooter>&amp;RΕΘΕΛΟΝΤΙΚΗ ΕΡΓΑΣΙΑ / VOLUNTEERS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Κατηγορίες εθελοντών">
          <x14:formula1>
            <xm:f>DATA!$A$10:$A$12</xm:f>
          </x14:formula1>
          <xm:sqref>D4:D53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0">
    <pageSetUpPr fitToPage="1"/>
  </sheetPr>
  <dimension ref="B1:I37"/>
  <sheetViews>
    <sheetView zoomScale="85" zoomScaleNormal="85" workbookViewId="0">
      <selection activeCell="F16" sqref="F16:F22"/>
    </sheetView>
  </sheetViews>
  <sheetFormatPr defaultColWidth="9.140625" defaultRowHeight="15"/>
  <cols>
    <col min="1" max="1" width="3.7109375" style="94" customWidth="1"/>
    <col min="2" max="2" width="40.7109375" style="94" customWidth="1"/>
    <col min="3" max="3" width="13.140625" style="94" customWidth="1"/>
    <col min="4" max="4" width="9.140625" style="94"/>
    <col min="5" max="5" width="12.140625" style="94" customWidth="1"/>
    <col min="6" max="6" width="37.85546875" style="94" customWidth="1"/>
    <col min="7" max="7" width="13.85546875" style="94" customWidth="1"/>
    <col min="8" max="8" width="22" style="94" customWidth="1"/>
    <col min="9" max="9" width="22.140625" style="94" customWidth="1"/>
    <col min="10" max="16384" width="9.140625" style="94"/>
  </cols>
  <sheetData>
    <row r="1" spans="2:9" ht="15.75" thickBot="1"/>
    <row r="2" spans="2:9" ht="33" customHeight="1" thickBot="1">
      <c r="B2" s="407" t="s">
        <v>61</v>
      </c>
      <c r="C2" s="408"/>
      <c r="E2" s="410" t="s">
        <v>285</v>
      </c>
      <c r="F2" s="411"/>
      <c r="G2" s="411"/>
      <c r="H2" s="411"/>
      <c r="I2" s="412"/>
    </row>
    <row r="3" spans="2:9">
      <c r="B3" s="409" t="s">
        <v>62</v>
      </c>
      <c r="C3" s="409"/>
    </row>
    <row r="4" spans="2:9" ht="15.75" thickBot="1"/>
    <row r="5" spans="2:9">
      <c r="B5" s="78" t="s">
        <v>63</v>
      </c>
      <c r="C5" s="79" t="s">
        <v>60</v>
      </c>
      <c r="E5" s="413" t="s">
        <v>234</v>
      </c>
      <c r="F5" s="413" t="s">
        <v>196</v>
      </c>
      <c r="G5" s="413" t="s">
        <v>235</v>
      </c>
      <c r="H5" s="413" t="s">
        <v>236</v>
      </c>
      <c r="I5" s="413" t="s">
        <v>237</v>
      </c>
    </row>
    <row r="6" spans="2:9">
      <c r="B6" s="80" t="s">
        <v>64</v>
      </c>
      <c r="C6" s="81">
        <v>225</v>
      </c>
      <c r="E6" s="414"/>
      <c r="F6" s="414"/>
      <c r="G6" s="416"/>
      <c r="H6" s="416"/>
      <c r="I6" s="416"/>
    </row>
    <row r="7" spans="2:9">
      <c r="B7" s="80" t="s">
        <v>65</v>
      </c>
      <c r="C7" s="81">
        <v>232</v>
      </c>
      <c r="E7" s="414"/>
      <c r="F7" s="414"/>
      <c r="G7" s="416"/>
      <c r="H7" s="416"/>
      <c r="I7" s="416"/>
    </row>
    <row r="8" spans="2:9" ht="15.75" thickBot="1">
      <c r="B8" s="80" t="s">
        <v>130</v>
      </c>
      <c r="C8" s="81">
        <v>227</v>
      </c>
      <c r="E8" s="415"/>
      <c r="F8" s="415"/>
      <c r="G8" s="417"/>
      <c r="H8" s="417"/>
      <c r="I8" s="417"/>
    </row>
    <row r="9" spans="2:9">
      <c r="B9" s="80" t="s">
        <v>131</v>
      </c>
      <c r="C9" s="81">
        <v>180</v>
      </c>
      <c r="E9" s="404" t="s">
        <v>238</v>
      </c>
      <c r="F9" s="405" t="s">
        <v>286</v>
      </c>
      <c r="G9" s="406">
        <v>44000</v>
      </c>
      <c r="H9" s="406">
        <v>3666</v>
      </c>
      <c r="I9" s="406">
        <v>1833</v>
      </c>
    </row>
    <row r="10" spans="2:9">
      <c r="B10" s="80" t="s">
        <v>66</v>
      </c>
      <c r="C10" s="81">
        <v>230</v>
      </c>
      <c r="E10" s="396"/>
      <c r="F10" s="398"/>
      <c r="G10" s="403"/>
      <c r="H10" s="403"/>
      <c r="I10" s="403"/>
    </row>
    <row r="11" spans="2:9">
      <c r="B11" s="80" t="s">
        <v>67</v>
      </c>
      <c r="C11" s="81">
        <v>238</v>
      </c>
      <c r="E11" s="396"/>
      <c r="F11" s="398"/>
      <c r="G11" s="403"/>
      <c r="H11" s="403"/>
      <c r="I11" s="403"/>
    </row>
    <row r="12" spans="2:9">
      <c r="B12" s="80" t="s">
        <v>68</v>
      </c>
      <c r="C12" s="81">
        <v>270</v>
      </c>
      <c r="E12" s="396"/>
      <c r="F12" s="398"/>
      <c r="G12" s="403"/>
      <c r="H12" s="403"/>
      <c r="I12" s="403"/>
    </row>
    <row r="13" spans="2:9">
      <c r="B13" s="80" t="s">
        <v>69</v>
      </c>
      <c r="C13" s="81">
        <v>181</v>
      </c>
      <c r="E13" s="396"/>
      <c r="F13" s="398"/>
      <c r="G13" s="403"/>
      <c r="H13" s="403"/>
      <c r="I13" s="403"/>
    </row>
    <row r="14" spans="2:9">
      <c r="B14" s="80" t="s">
        <v>70</v>
      </c>
      <c r="C14" s="81">
        <v>244</v>
      </c>
      <c r="E14" s="396"/>
      <c r="F14" s="398"/>
      <c r="G14" s="403"/>
      <c r="H14" s="403"/>
      <c r="I14" s="403"/>
    </row>
    <row r="15" spans="2:9">
      <c r="B15" s="80" t="s">
        <v>71</v>
      </c>
      <c r="C15" s="81">
        <v>245</v>
      </c>
      <c r="E15" s="396"/>
      <c r="F15" s="398"/>
      <c r="G15" s="403"/>
      <c r="H15" s="403"/>
      <c r="I15" s="403"/>
    </row>
    <row r="16" spans="2:9">
      <c r="B16" s="80" t="s">
        <v>72</v>
      </c>
      <c r="C16" s="81">
        <v>208</v>
      </c>
      <c r="E16" s="396" t="s">
        <v>239</v>
      </c>
      <c r="F16" s="402" t="s">
        <v>240</v>
      </c>
      <c r="G16" s="403">
        <v>35000</v>
      </c>
      <c r="H16" s="403">
        <v>2917</v>
      </c>
      <c r="I16" s="403">
        <v>1458</v>
      </c>
    </row>
    <row r="17" spans="2:9">
      <c r="B17" s="80" t="s">
        <v>73</v>
      </c>
      <c r="C17" s="81">
        <v>222</v>
      </c>
      <c r="E17" s="396"/>
      <c r="F17" s="398"/>
      <c r="G17" s="403"/>
      <c r="H17" s="403"/>
      <c r="I17" s="403"/>
    </row>
    <row r="18" spans="2:9">
      <c r="B18" s="80" t="s">
        <v>74</v>
      </c>
      <c r="C18" s="81">
        <v>254</v>
      </c>
      <c r="E18" s="396"/>
      <c r="F18" s="398"/>
      <c r="G18" s="403"/>
      <c r="H18" s="403"/>
      <c r="I18" s="403"/>
    </row>
    <row r="19" spans="2:9">
      <c r="B19" s="80" t="s">
        <v>75</v>
      </c>
      <c r="C19" s="81">
        <v>230</v>
      </c>
      <c r="E19" s="396"/>
      <c r="F19" s="398"/>
      <c r="G19" s="403"/>
      <c r="H19" s="403"/>
      <c r="I19" s="403"/>
    </row>
    <row r="20" spans="2:9">
      <c r="B20" s="80" t="s">
        <v>76</v>
      </c>
      <c r="C20" s="81">
        <v>211</v>
      </c>
      <c r="E20" s="396"/>
      <c r="F20" s="398"/>
      <c r="G20" s="403"/>
      <c r="H20" s="403"/>
      <c r="I20" s="403"/>
    </row>
    <row r="21" spans="2:9">
      <c r="B21" s="80" t="s">
        <v>77</v>
      </c>
      <c r="C21" s="81">
        <v>183</v>
      </c>
      <c r="E21" s="396"/>
      <c r="F21" s="398"/>
      <c r="G21" s="403"/>
      <c r="H21" s="403"/>
      <c r="I21" s="403"/>
    </row>
    <row r="22" spans="2:9">
      <c r="B22" s="80" t="s">
        <v>78</v>
      </c>
      <c r="C22" s="81">
        <v>237</v>
      </c>
      <c r="E22" s="396"/>
      <c r="F22" s="398"/>
      <c r="G22" s="403"/>
      <c r="H22" s="403"/>
      <c r="I22" s="403"/>
    </row>
    <row r="23" spans="2:9">
      <c r="B23" s="80" t="s">
        <v>79</v>
      </c>
      <c r="C23" s="81">
        <v>205</v>
      </c>
      <c r="E23" s="396" t="s">
        <v>241</v>
      </c>
      <c r="F23" s="402" t="s">
        <v>242</v>
      </c>
      <c r="G23" s="403">
        <v>23000</v>
      </c>
      <c r="H23" s="403">
        <v>1917</v>
      </c>
      <c r="I23" s="403">
        <v>958</v>
      </c>
    </row>
    <row r="24" spans="2:9">
      <c r="B24" s="80" t="s">
        <v>80</v>
      </c>
      <c r="C24" s="81">
        <v>263</v>
      </c>
      <c r="E24" s="396"/>
      <c r="F24" s="402"/>
      <c r="G24" s="403"/>
      <c r="H24" s="403"/>
      <c r="I24" s="403"/>
    </row>
    <row r="25" spans="2:9">
      <c r="B25" s="80" t="s">
        <v>81</v>
      </c>
      <c r="C25" s="81">
        <v>217</v>
      </c>
      <c r="E25" s="396"/>
      <c r="F25" s="402"/>
      <c r="G25" s="403"/>
      <c r="H25" s="403"/>
      <c r="I25" s="403"/>
    </row>
    <row r="26" spans="2:9">
      <c r="B26" s="80" t="s">
        <v>82</v>
      </c>
      <c r="C26" s="81">
        <v>204</v>
      </c>
      <c r="E26" s="396"/>
      <c r="F26" s="402"/>
      <c r="G26" s="403"/>
      <c r="H26" s="403"/>
      <c r="I26" s="403"/>
    </row>
    <row r="27" spans="2:9">
      <c r="B27" s="80" t="s">
        <v>83</v>
      </c>
      <c r="C27" s="81">
        <v>222</v>
      </c>
      <c r="E27" s="396"/>
      <c r="F27" s="402"/>
      <c r="G27" s="403"/>
      <c r="H27" s="403"/>
      <c r="I27" s="403"/>
    </row>
    <row r="28" spans="2:9">
      <c r="B28" s="80" t="s">
        <v>84</v>
      </c>
      <c r="C28" s="81">
        <v>205</v>
      </c>
      <c r="E28" s="396"/>
      <c r="F28" s="402"/>
      <c r="G28" s="403"/>
      <c r="H28" s="403"/>
      <c r="I28" s="403"/>
    </row>
    <row r="29" spans="2:9">
      <c r="B29" s="80" t="s">
        <v>85</v>
      </c>
      <c r="C29" s="81">
        <v>180</v>
      </c>
      <c r="E29" s="396" t="s">
        <v>243</v>
      </c>
      <c r="F29" s="398" t="s">
        <v>244</v>
      </c>
      <c r="G29" s="400">
        <v>19500</v>
      </c>
      <c r="H29" s="400">
        <v>1625</v>
      </c>
      <c r="I29" s="400">
        <v>813</v>
      </c>
    </row>
    <row r="30" spans="2:9">
      <c r="B30" s="80" t="s">
        <v>86</v>
      </c>
      <c r="C30" s="81">
        <v>212</v>
      </c>
      <c r="E30" s="396"/>
      <c r="F30" s="398"/>
      <c r="G30" s="400"/>
      <c r="H30" s="400"/>
      <c r="I30" s="400"/>
    </row>
    <row r="31" spans="2:9">
      <c r="B31" s="80" t="s">
        <v>87</v>
      </c>
      <c r="C31" s="81">
        <v>257</v>
      </c>
      <c r="E31" s="396"/>
      <c r="F31" s="398"/>
      <c r="G31" s="400"/>
      <c r="H31" s="400"/>
      <c r="I31" s="400"/>
    </row>
    <row r="32" spans="2:9" ht="15.75" thickBot="1">
      <c r="B32" s="82" t="s">
        <v>88</v>
      </c>
      <c r="C32" s="83">
        <v>276</v>
      </c>
      <c r="E32" s="396"/>
      <c r="F32" s="398"/>
      <c r="G32" s="400"/>
      <c r="H32" s="400"/>
      <c r="I32" s="400"/>
    </row>
    <row r="33" spans="2:9" ht="15.75" thickBot="1">
      <c r="E33" s="396"/>
      <c r="F33" s="398"/>
      <c r="G33" s="400"/>
      <c r="H33" s="400"/>
      <c r="I33" s="400"/>
    </row>
    <row r="34" spans="2:9" ht="15.75" thickBot="1">
      <c r="B34" s="78" t="s">
        <v>89</v>
      </c>
      <c r="C34" s="79" t="s">
        <v>60</v>
      </c>
      <c r="E34" s="397"/>
      <c r="F34" s="399"/>
      <c r="G34" s="401"/>
      <c r="H34" s="401"/>
      <c r="I34" s="401"/>
    </row>
    <row r="35" spans="2:9">
      <c r="B35" s="80" t="s">
        <v>90</v>
      </c>
      <c r="C35" s="81">
        <v>349</v>
      </c>
    </row>
    <row r="36" spans="2:9">
      <c r="B36" s="80" t="s">
        <v>91</v>
      </c>
      <c r="C36" s="81">
        <v>275</v>
      </c>
      <c r="E36" s="94" t="s">
        <v>245</v>
      </c>
    </row>
    <row r="37" spans="2:9" ht="15.75" thickBot="1">
      <c r="B37" s="82" t="s">
        <v>182</v>
      </c>
      <c r="C37" s="83">
        <v>225</v>
      </c>
      <c r="E37" s="94" t="s">
        <v>246</v>
      </c>
    </row>
  </sheetData>
  <sheetProtection algorithmName="SHA-512" hashValue="dBziC6NY7GNO3zgV/AzP+Z+33+3N5kl3uIlNm6dddZ9y19VWKMF8A5VZWbQyYi5011T0BUTs0C27PSmnC793xw==" saltValue="zS3iw34aWET/47iyulauzg==" spinCount="100000" sheet="1" objects="1" scenarios="1" selectLockedCells="1"/>
  <mergeCells count="28">
    <mergeCell ref="B2:C2"/>
    <mergeCell ref="B3:C3"/>
    <mergeCell ref="E2:I2"/>
    <mergeCell ref="E5:E8"/>
    <mergeCell ref="F5:F8"/>
    <mergeCell ref="G5:G8"/>
    <mergeCell ref="H5:H8"/>
    <mergeCell ref="I5:I8"/>
    <mergeCell ref="E9:E15"/>
    <mergeCell ref="F9:F15"/>
    <mergeCell ref="G9:G15"/>
    <mergeCell ref="H9:H15"/>
    <mergeCell ref="I9:I15"/>
    <mergeCell ref="E16:E22"/>
    <mergeCell ref="F16:F22"/>
    <mergeCell ref="G16:G22"/>
    <mergeCell ref="H16:H22"/>
    <mergeCell ref="I16:I22"/>
    <mergeCell ref="E23:E28"/>
    <mergeCell ref="F23:F28"/>
    <mergeCell ref="G23:G28"/>
    <mergeCell ref="H23:H28"/>
    <mergeCell ref="I23:I28"/>
    <mergeCell ref="E29:E34"/>
    <mergeCell ref="F29:F34"/>
    <mergeCell ref="G29:G34"/>
    <mergeCell ref="H29:H34"/>
    <mergeCell ref="I29:I34"/>
  </mergeCells>
  <pageMargins left="0.70866141732283472" right="0.70866141732283472" top="0.74803149606299213" bottom="0.74803149606299213" header="0.31496062992125984" footer="0.31496062992125984"/>
  <pageSetup paperSize="9" scale="74" orientation="landscape" r:id="rId1"/>
  <headerFooter>
    <oddFooter>&amp;RΑΝΩΤΑΤΑ ΟΡΙΑ ΔΑΠΑΝΩΝ / MAXIMUM LIMITS FOR COSTS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1"/>
  <dimension ref="A1:D51"/>
  <sheetViews>
    <sheetView topLeftCell="A25" workbookViewId="0">
      <selection activeCell="F46" sqref="F46"/>
    </sheetView>
  </sheetViews>
  <sheetFormatPr defaultColWidth="9.140625" defaultRowHeight="15"/>
  <cols>
    <col min="1" max="1" width="38.28515625" style="130" customWidth="1"/>
    <col min="2" max="7" width="9.140625" style="130"/>
    <col min="8" max="8" width="13.7109375" style="130" customWidth="1"/>
    <col min="9" max="16384" width="9.140625" style="130"/>
  </cols>
  <sheetData>
    <row r="1" spans="1:4" ht="15.75" thickBot="1">
      <c r="A1" s="141" t="s">
        <v>124</v>
      </c>
    </row>
    <row r="2" spans="1:4">
      <c r="A2" s="142" t="s">
        <v>125</v>
      </c>
    </row>
    <row r="3" spans="1:4">
      <c r="A3" s="104" t="s">
        <v>162</v>
      </c>
    </row>
    <row r="4" spans="1:4" ht="15.75" thickBot="1">
      <c r="A4" s="143" t="s">
        <v>163</v>
      </c>
    </row>
    <row r="6" spans="1:4">
      <c r="C6" s="131"/>
      <c r="D6" s="132"/>
    </row>
    <row r="8" spans="1:4" ht="15.75" thickBot="1"/>
    <row r="9" spans="1:4" ht="15.75" thickBot="1">
      <c r="A9" s="141" t="s">
        <v>114</v>
      </c>
    </row>
    <row r="10" spans="1:4">
      <c r="A10" s="142" t="s">
        <v>170</v>
      </c>
    </row>
    <row r="11" spans="1:4">
      <c r="A11" s="104" t="s">
        <v>173</v>
      </c>
    </row>
    <row r="12" spans="1:4" ht="15.75" thickBot="1">
      <c r="A12" s="143" t="s">
        <v>171</v>
      </c>
    </row>
    <row r="14" spans="1:4" ht="15.75" thickBot="1"/>
    <row r="15" spans="1:4" ht="15.75" thickBot="1">
      <c r="A15" s="139" t="s">
        <v>114</v>
      </c>
      <c r="B15" s="140" t="s">
        <v>113</v>
      </c>
    </row>
    <row r="16" spans="1:4">
      <c r="A16" s="137" t="s">
        <v>115</v>
      </c>
      <c r="B16" s="138">
        <v>7.5</v>
      </c>
    </row>
    <row r="17" spans="1:2">
      <c r="A17" s="133" t="s">
        <v>116</v>
      </c>
      <c r="B17" s="134">
        <f>+(B16+B18)/2</f>
        <v>5.75</v>
      </c>
    </row>
    <row r="18" spans="1:2" ht="15.75" thickBot="1">
      <c r="A18" s="135" t="s">
        <v>117</v>
      </c>
      <c r="B18" s="136">
        <v>4</v>
      </c>
    </row>
    <row r="22" spans="1:2">
      <c r="A22" s="198" t="s">
        <v>180</v>
      </c>
    </row>
    <row r="23" spans="1:2">
      <c r="A23" s="212" t="s">
        <v>216</v>
      </c>
    </row>
    <row r="24" spans="1:2" ht="45">
      <c r="A24" s="212" t="s">
        <v>217</v>
      </c>
    </row>
    <row r="25" spans="1:2">
      <c r="A25" s="130" t="s">
        <v>165</v>
      </c>
    </row>
    <row r="26" spans="1:2">
      <c r="A26" s="130" t="s">
        <v>164</v>
      </c>
    </row>
    <row r="27" spans="1:2">
      <c r="A27" s="130" t="s">
        <v>166</v>
      </c>
    </row>
    <row r="28" spans="1:2">
      <c r="A28" s="130" t="s">
        <v>167</v>
      </c>
    </row>
    <row r="33" spans="1:1">
      <c r="A33" s="198" t="s">
        <v>181</v>
      </c>
    </row>
    <row r="34" spans="1:1">
      <c r="A34" s="196" t="s">
        <v>174</v>
      </c>
    </row>
    <row r="35" spans="1:1">
      <c r="A35" s="196" t="s">
        <v>175</v>
      </c>
    </row>
    <row r="36" spans="1:1">
      <c r="A36" s="196" t="s">
        <v>176</v>
      </c>
    </row>
    <row r="37" spans="1:1">
      <c r="A37" s="196" t="s">
        <v>177</v>
      </c>
    </row>
    <row r="38" spans="1:1">
      <c r="A38" s="196" t="s">
        <v>134</v>
      </c>
    </row>
    <row r="39" spans="1:1">
      <c r="A39" s="196" t="s">
        <v>178</v>
      </c>
    </row>
    <row r="40" spans="1:1">
      <c r="A40" s="196" t="s">
        <v>179</v>
      </c>
    </row>
    <row r="41" spans="1:1">
      <c r="A41" s="196"/>
    </row>
    <row r="42" spans="1:1">
      <c r="A42" s="197"/>
    </row>
    <row r="44" spans="1:1">
      <c r="A44" s="198" t="s">
        <v>183</v>
      </c>
    </row>
    <row r="45" spans="1:1">
      <c r="A45" s="196" t="s">
        <v>184</v>
      </c>
    </row>
    <row r="46" spans="1:1">
      <c r="A46" s="196" t="s">
        <v>185</v>
      </c>
    </row>
    <row r="47" spans="1:1">
      <c r="A47" s="196" t="s">
        <v>186</v>
      </c>
    </row>
    <row r="48" spans="1:1">
      <c r="A48" s="196" t="s">
        <v>187</v>
      </c>
    </row>
    <row r="49" spans="1:1">
      <c r="A49" s="196" t="s">
        <v>188</v>
      </c>
    </row>
    <row r="50" spans="1:1">
      <c r="A50" s="196" t="s">
        <v>189</v>
      </c>
    </row>
    <row r="51" spans="1:1">
      <c r="A51" s="196" t="s">
        <v>190</v>
      </c>
    </row>
  </sheetData>
  <sheetProtection algorithmName="SHA-512" hashValue="I+xdUR0zq3zh/mu1pYD9Uef71ilrTKd6/3L6WXGCCqalEAHBI4b4EjdZJyJ0l93nCGSX3lazh99hTYa5G89nHg==" saltValue="ve8n99vQr6rk7cvSoqc8BQ==" spinCount="100000" sheet="1" objects="1" scenarios="1" selectLockedCells="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Οδηγίες Συμπλήρωσης</vt:lpstr>
      <vt:lpstr>Προϋπολογισμός</vt:lpstr>
      <vt:lpstr>Προσωπικό-Ταξίδια</vt:lpstr>
      <vt:lpstr>Αποσβέσεις-Εξοπλισμος-Αναλώσιμα</vt:lpstr>
      <vt:lpstr>Υπεργολ.-Λοιπές Αμ.-Ανακατασκ.</vt:lpstr>
      <vt:lpstr>Εθελοντές</vt:lpstr>
      <vt:lpstr>Όρια</vt:lpstr>
      <vt:lpstr>DATA</vt:lpstr>
      <vt:lpstr>'Αποσβέσεις-Εξοπλισμος-Αναλώσιμα'!Print_Area</vt:lpstr>
      <vt:lpstr>'Οδηγίες Συμπλήρωσης'!Print_Area</vt:lpstr>
      <vt:lpstr>'Προσωπικό-Ταξίδια'!Print_Area</vt:lpstr>
      <vt:lpstr>Προϋπολογισμός!Print_Area</vt:lpstr>
      <vt:lpstr>'Υπεργολ.-Λοιπές Αμ.-Ανακατασκ.'!Print_Area</vt:lpstr>
      <vt:lpstr>Φορέαςεταίροι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Anastassiadis</dc:creator>
  <cp:lastModifiedBy>ganastassiadis</cp:lastModifiedBy>
  <cp:revision>1</cp:revision>
  <cp:lastPrinted>2019-03-01T13:48:31Z</cp:lastPrinted>
  <dcterms:created xsi:type="dcterms:W3CDTF">2014-01-17T11:51:55Z</dcterms:created>
  <dcterms:modified xsi:type="dcterms:W3CDTF">2019-03-01T13:48:57Z</dcterms:modified>
</cp:coreProperties>
</file>