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rver-ii\DATA\accounts\ΛΟΓΙΣΤΗΡΙΟ\EEA GRANTS 2\ΠΡΟΫΠΟΛΟΓΙΣΜΟΣ ΕΡΓΩΝ\"/>
    </mc:Choice>
  </mc:AlternateContent>
  <bookViews>
    <workbookView xWindow="0" yWindow="0" windowWidth="16890" windowHeight="8160" tabRatio="909" activeTab="1"/>
  </bookViews>
  <sheets>
    <sheet name="Οδηγίες Συμπλήρωσης" sheetId="15" r:id="rId1"/>
    <sheet name="Προϋπολογισμός" sheetId="1" r:id="rId2"/>
    <sheet name="Προσωπικό-Ταξίδια" sheetId="2" r:id="rId3"/>
    <sheet name="Αποσβέσεις-Εξοπλισμος-Αναλώσιμα" sheetId="14" r:id="rId4"/>
    <sheet name="Υπεργολ.-Λοιπές Αμ.-Ανακατασκ." sheetId="8" r:id="rId5"/>
    <sheet name="Εθελοντές" sheetId="13" r:id="rId6"/>
    <sheet name="Όρια" sheetId="11" r:id="rId7"/>
    <sheet name="DATA" sheetId="5" state="hidden" r:id="rId8"/>
  </sheets>
  <definedNames>
    <definedName name="_xlnm.Print_Area" localSheetId="3">'Αποσβέσεις-Εξοπλισμος-Αναλώσιμα'!$A$1:$J$42</definedName>
    <definedName name="_xlnm.Print_Area" localSheetId="0">'Οδηγίες Συμπλήρωσης'!$A$1:$K$133</definedName>
    <definedName name="_xlnm.Print_Area" localSheetId="2">'Προσωπικό-Ταξίδια'!$A$1:$N$52</definedName>
    <definedName name="_xlnm.Print_Area" localSheetId="1">Προϋπολογισμός!$A$1:$D$41</definedName>
    <definedName name="_xlnm.Print_Area" localSheetId="4">'Υπεργολ.-Λοιπές Αμ.-Ανακατασκ.'!$A$1:$D$30</definedName>
    <definedName name="Φορέαςεταίροι">DATA!$A$45:$A$51</definedName>
  </definedNames>
  <calcPr calcId="152511"/>
</workbook>
</file>

<file path=xl/calcChain.xml><?xml version="1.0" encoding="utf-8"?>
<calcChain xmlns="http://schemas.openxmlformats.org/spreadsheetml/2006/main">
  <c r="D11" i="1" l="1"/>
  <c r="F4" i="13"/>
  <c r="D29" i="8" l="1"/>
  <c r="B24" i="1" s="1"/>
  <c r="D20" i="8"/>
  <c r="B21" i="1" s="1"/>
  <c r="J24" i="2"/>
  <c r="M24" i="2"/>
  <c r="N24" i="2"/>
  <c r="J25" i="2"/>
  <c r="M25" i="2"/>
  <c r="N25" i="2"/>
  <c r="J26" i="2"/>
  <c r="M26" i="2"/>
  <c r="N26" i="2"/>
  <c r="J27" i="2"/>
  <c r="M27" i="2"/>
  <c r="N27" i="2"/>
  <c r="J28" i="2"/>
  <c r="M28" i="2"/>
  <c r="N28" i="2"/>
  <c r="J29" i="2"/>
  <c r="M29" i="2"/>
  <c r="N29" i="2"/>
  <c r="I7" i="2"/>
  <c r="M7" i="2"/>
  <c r="N7" i="2"/>
  <c r="I8" i="2"/>
  <c r="M8" i="2"/>
  <c r="N8" i="2"/>
  <c r="I9" i="2"/>
  <c r="M9" i="2"/>
  <c r="N9" i="2"/>
  <c r="I10" i="2"/>
  <c r="M10" i="2"/>
  <c r="N10" i="2"/>
  <c r="I11" i="2"/>
  <c r="M11" i="2"/>
  <c r="N11" i="2"/>
  <c r="I12" i="2"/>
  <c r="M12" i="2"/>
  <c r="N12" i="2"/>
  <c r="I13" i="2"/>
  <c r="M13" i="2"/>
  <c r="N13" i="2"/>
  <c r="N23" i="2"/>
  <c r="N30" i="2"/>
  <c r="N21" i="2"/>
  <c r="M30" i="2"/>
  <c r="J30" i="2"/>
  <c r="M23" i="2"/>
  <c r="J23" i="2"/>
  <c r="M22" i="2"/>
  <c r="J22" i="2"/>
  <c r="N22" i="2" s="1"/>
  <c r="M21" i="2"/>
  <c r="J21" i="2"/>
  <c r="F38" i="14"/>
  <c r="F37" i="14"/>
  <c r="F36" i="14"/>
  <c r="F35" i="14"/>
  <c r="F34" i="14"/>
  <c r="F33" i="14"/>
  <c r="F32" i="14"/>
  <c r="F31" i="14"/>
  <c r="F30" i="14"/>
  <c r="F29" i="14"/>
  <c r="F20" i="14"/>
  <c r="F21" i="14"/>
  <c r="F22" i="14"/>
  <c r="F23" i="14"/>
  <c r="F19" i="14"/>
  <c r="J6" i="14"/>
  <c r="J7" i="14"/>
  <c r="J8" i="14"/>
  <c r="J9" i="14"/>
  <c r="J5" i="14"/>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N14" i="2"/>
  <c r="N5" i="2"/>
  <c r="D24" i="14"/>
  <c r="F39" i="14" l="1"/>
  <c r="B19" i="1" s="1"/>
  <c r="J31" i="2"/>
  <c r="N32" i="2"/>
  <c r="B16" i="1" s="1"/>
  <c r="M31" i="2"/>
  <c r="F25" i="14"/>
  <c r="B18" i="1" s="1"/>
  <c r="C32" i="1"/>
  <c r="D32" i="1"/>
  <c r="B8" i="1"/>
  <c r="C7" i="1" l="1"/>
  <c r="F55" i="13" l="1"/>
  <c r="B37" i="1" s="1"/>
  <c r="B30" i="1" l="1"/>
  <c r="D30" i="1" s="1"/>
  <c r="M14" i="2" l="1"/>
  <c r="M6" i="2"/>
  <c r="M5" i="2"/>
  <c r="I14" i="2"/>
  <c r="I6" i="2"/>
  <c r="N6" i="2" s="1"/>
  <c r="I5" i="2"/>
  <c r="C9" i="1" l="1"/>
  <c r="D10" i="14" l="1"/>
  <c r="J11" i="14" l="1"/>
  <c r="B17" i="1" s="1"/>
  <c r="D17" i="1" l="1"/>
  <c r="B17" i="5"/>
  <c r="E54" i="13" l="1"/>
  <c r="E15" i="2"/>
  <c r="J15" i="2"/>
  <c r="A39" i="1" l="1"/>
  <c r="C39" i="1" s="1"/>
  <c r="D18" i="1" l="1"/>
  <c r="N16" i="2"/>
  <c r="B15" i="1" s="1"/>
  <c r="D15" i="1" l="1"/>
  <c r="B26" i="1"/>
  <c r="D26" i="1" l="1"/>
  <c r="D24" i="1"/>
  <c r="D8" i="8"/>
  <c r="B20" i="1" s="1"/>
  <c r="M16" i="2"/>
  <c r="D20" i="1" l="1"/>
  <c r="D21" i="1"/>
  <c r="I16" i="2"/>
  <c r="D16" i="1" l="1"/>
  <c r="B22" i="1" l="1"/>
  <c r="F2" i="13" s="1"/>
  <c r="D19" i="1"/>
  <c r="D22" i="1" s="1"/>
  <c r="C33" i="1" l="1"/>
  <c r="D33" i="1" s="1"/>
  <c r="B35" i="1"/>
  <c r="B28" i="1"/>
  <c r="D37" i="1"/>
  <c r="A23" i="1"/>
  <c r="D23" i="1"/>
  <c r="D28" i="1" l="1"/>
  <c r="C28" i="1"/>
  <c r="D35" i="1"/>
  <c r="D36" i="1" s="1"/>
  <c r="B38" i="1" s="1"/>
  <c r="C30" i="1"/>
  <c r="F56" i="13"/>
  <c r="C21" i="1"/>
  <c r="C17" i="1"/>
  <c r="C20" i="1"/>
  <c r="C16" i="1"/>
  <c r="C26" i="1"/>
  <c r="C19" i="1"/>
  <c r="C15" i="1"/>
  <c r="C18" i="1"/>
  <c r="C24" i="1"/>
</calcChain>
</file>

<file path=xl/sharedStrings.xml><?xml version="1.0" encoding="utf-8"?>
<sst xmlns="http://schemas.openxmlformats.org/spreadsheetml/2006/main" count="386" uniqueCount="335">
  <si>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</si>
  <si>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</si>
  <si>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</si>
  <si>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</si>
  <si>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</si>
  <si>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</si>
  <si>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</si>
  <si>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</si>
  <si>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</si>
  <si>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</si>
  <si>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</si>
  <si>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</si>
  <si>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</si>
  <si>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</si>
  <si>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</si>
  <si>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</si>
  <si>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</si>
  <si>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</si>
  <si>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</si>
  <si>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</si>
  <si>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</si>
  <si>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</si>
  <si>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</si>
  <si>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</si>
  <si>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</si>
  <si>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</si>
  <si>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</si>
  <si>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</si>
  <si>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</si>
  <si>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</si>
  <si>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</si>
  <si>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</si>
  <si>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</si>
  <si>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</si>
  <si>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</si>
  <si>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</si>
  <si>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</si>
  <si>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</si>
  <si>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</si>
  <si>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</si>
  <si>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</si>
  <si>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</si>
  <si>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</si>
  <si>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</si>
  <si>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</si>
  <si>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</si>
  <si>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</si>
  <si>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</si>
  <si>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</si>
  <si>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</si>
  <si>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</si>
  <si>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</si>
  <si>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</si>
  <si>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</si>
  <si>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</si>
  <si>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</si>
  <si>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</si>
  <si>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</si>
  <si>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</si>
  <si>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</si>
  <si>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</si>
  <si>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</si>
  <si>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</si>
  <si>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</si>
  <si>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</si>
  <si>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</si>
  <si>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</si>
  <si>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</si>
  <si>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</si>
  <si>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</si>
  <si>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</si>
  <si>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</si>
  <si>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</si>
  <si>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</si>
  <si>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</si>
  <si>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</si>
  <si>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</si>
  <si>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</si>
  <si>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</si>
  <si>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</si>
  <si>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</si>
  <si>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</si>
  <si>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</si>
  <si>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</si>
  <si>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</si>
  <si>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</si>
  <si>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</si>
  <si>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</si>
  <si>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</si>
  <si>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</si>
  <si>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</si>
  <si>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</si>
  <si>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</si>
  <si>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</si>
  <si>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</si>
  <si>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</si>
  <si>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</si>
  <si>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</si>
  <si>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</si>
  <si>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</si>
  <si>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</si>
  <si>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</si>
  <si>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</si>
  <si>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</si>
  <si>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</si>
  <si>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</si>
  <si>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</si>
  <si>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</si>
  <si>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</si>
  <si>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</si>
  <si>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</si>
  <si>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</si>
  <si>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</si>
  <si>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</si>
  <si>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</si>
  <si>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</si>
  <si>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</si>
  <si>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</si>
  <si>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</si>
  <si>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</si>
  <si>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</si>
  <si>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</si>
  <si>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r>
      <t xml:space="preserve">Υπάλληλοι
Employees
</t>
    </r>
    <r>
      <rPr>
        <sz val="11"/>
        <color theme="1"/>
        <rFont val="Calibri"/>
        <family val="2"/>
        <scheme val="minor"/>
      </rPr>
      <t xml:space="preserve">
</t>
    </r>
    <r>
      <rPr>
        <b/>
        <sz val="11"/>
        <color theme="1"/>
        <rFont val="Calibri"/>
        <family val="2"/>
        <charset val="161"/>
        <scheme val="minor"/>
      </rPr>
      <t>Εθελονές - Volunteers</t>
    </r>
  </si>
  <si>
    <t>Κατηγορία έργου</t>
  </si>
  <si>
    <t>Μεσαία</t>
  </si>
  <si>
    <r>
      <rPr>
        <b/>
        <sz val="14"/>
        <color theme="1"/>
        <rFont val="Calibri"/>
        <family val="2"/>
        <charset val="161"/>
      </rPr>
      <t>←</t>
    </r>
    <r>
      <rPr>
        <b/>
        <sz val="18.2"/>
        <color theme="1"/>
        <rFont val="Calibri"/>
        <family val="2"/>
        <charset val="161"/>
      </rPr>
      <t xml:space="preserve"> </t>
    </r>
    <r>
      <rPr>
        <b/>
        <sz val="14"/>
        <color theme="1"/>
        <rFont val="Calibri"/>
        <family val="2"/>
        <charset val="161"/>
        <scheme val="minor"/>
      </rPr>
      <t>Ονομασία Έργου / Project title</t>
    </r>
  </si>
  <si>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</si>
  <si>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</si>
  <si>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</si>
  <si>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</si>
  <si>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</si>
  <si>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</si>
  <si>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</si>
  <si>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</si>
  <si>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</si>
  <si>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</si>
  <si>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Από</t>
  </si>
  <si>
    <t>Έως</t>
  </si>
  <si>
    <t>Μήνες</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</si>
  <si>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</si>
  <si>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</si>
  <si>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r>
      <t>Συγχρηματοδότηση του αιτούντος (κατώτατο όριο 10% του συνολικού κόστους)
APPLICANT CO-FINANCING</t>
    </r>
    <r>
      <rPr>
        <b/>
        <i/>
        <sz val="9"/>
        <color theme="1"/>
        <rFont val="Calibri"/>
        <family val="2"/>
        <charset val="161"/>
        <scheme val="minor"/>
      </rPr>
      <t> (Minimum 10% of total budget)</t>
    </r>
  </si>
  <si>
    <t>% επί του συνόλου
% of the total</t>
  </si>
  <si>
    <t>Φύλλο Προϋπολογισμός</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</si>
  <si>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</si>
  <si>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</si>
  <si>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</si>
  <si>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</si>
  <si>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</si>
  <si>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τις προβλεπόμενες ώρες εθελοντικής εργασίας που προϋπολογίζετε και θα συμπληρωθεί αυτόματα το ποσό.</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</si>
  <si>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</si>
  <si>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</si>
  <si>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 Συμπληρώστε τον σκοπό του ταξιδιού και τον προορισμό.</t>
  </si>
  <si>
    <t>→ Συμπληρώστε τα απαραίτητα αριθμητικά πεδία.</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</si>
  <si>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</si>
  <si>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</si>
  <si>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</si>
  <si>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</si>
  <si>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 Δεν μπορεί να υπερβαίνει το 50% των επιλέξιμων άμεσων δαπανών.</t>
  </si>
  <si>
    <t>Φύλλο Όρια</t>
  </si>
  <si>
    <t>ΠΡΟΫΠΟΛΟΓΙΣΜΟΣ / BUDGET</t>
  </si>
  <si>
    <t>Μεγάλη 200Κ</t>
  </si>
  <si>
    <t>Μεγάλη 300Κ</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</si>
  <si>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</si>
  <si>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</si>
  <si>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</si>
  <si>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</si>
  <si>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</si>
  <si>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</si>
  <si>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</si>
  <si>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</si>
  <si>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</si>
  <si>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</si>
  <si>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</si>
  <si>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</si>
  <si>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</si>
  <si>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</si>
  <si>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</si>
  <si>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</si>
  <si>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</si>
  <si>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</si>
  <si>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</si>
  <si>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</si>
  <si>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</si>
  <si>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</si>
  <si>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</si>
  <si>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</si>
  <si>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</si>
  <si>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Ποσοστό απόσβεσης 
Depreciation rate</t>
  </si>
  <si>
    <t>→ Συμπληρώστε την περιγραφή, την αιτιολόγηση καθώς και το ποσό.</t>
  </si>
  <si>
    <t>ΓΕΝΙΚΗ ΣΗΜΕΙΩΣΗ</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</si>
  <si>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</si>
  <si>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</si>
  <si>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</si>
  <si>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</si>
  <si>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</si>
  <si>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</si>
  <si>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</si>
  <si>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</si>
  <si>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</si>
  <si>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 xml:space="preserve">   Όνομα εθελοντή
   Volunteer's name</t>
  </si>
  <si>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</si>
  <si>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 Το αρχείο να συμπληρωθεί μόνο με τη χρήση του Microsoft Excel.</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</si>
  <si>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</si>
  <si>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</si>
  <si>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</si>
  <si>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</si>
  <si>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</si>
  <si>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</si>
  <si>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</si>
  <si>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</si>
  <si>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</si>
  <si>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Κατηγορία / Caetgory</t>
  </si>
  <si>
    <t>1. Ενδυνάμωση ευπαθών ομάδων</t>
  </si>
  <si>
    <t>2. Ενίσχυση της συνηγορίας και του εποπτικού ρόλου της κοινωνίας των πολιτών</t>
  </si>
  <si>
    <r>
      <t xml:space="preserve">Κατηγορία έργου </t>
    </r>
    <r>
      <rPr>
        <b/>
        <sz val="14"/>
        <color theme="1"/>
        <rFont val="Calibri"/>
        <family val="2"/>
        <charset val="161"/>
        <scheme val="minor"/>
      </rPr>
      <t xml:space="preserve">/ Project category </t>
    </r>
    <r>
      <rPr>
        <sz val="14"/>
        <color theme="1"/>
        <rFont val="Calibri"/>
        <family val="2"/>
        <charset val="161"/>
        <scheme val="minor"/>
      </rPr>
      <t/>
    </r>
  </si>
  <si>
    <t>ΜΙΚΡΗ / SMALL</t>
  </si>
  <si>
    <t>ΣΥΝΟΛΟ ΠΡΟΫΠΟΛΟΓΙΣΜΟΥ ΧΩΡΙΣ ΣΥΝΕΙΣΦΟΡΑ ΣΕ ΕΙΔΟΣ
TOTAL BUDGET WITHOUT IN-KIND CONTRIBUTION</t>
  </si>
  <si>
    <t xml:space="preserve">          Το ποσό αυτό πρέπει να είναι προϋπολογισμένο.</t>
  </si>
  <si>
    <t>Φύλλο Προσωπικό - Ταξίδια</t>
  </si>
  <si>
    <t>Πίνακας Προσωπικό</t>
  </si>
  <si>
    <t>Πίνακας Ταξίδια</t>
  </si>
  <si>
    <t>Φύλλο Αποσβέσεις - Εξοπλισμός - Αναλωσιμα</t>
  </si>
  <si>
    <t>Πίνακας Αποσβέσεις</t>
  </si>
  <si>
    <t>Πίνακας Κόστος Εξοπλισμού</t>
  </si>
  <si>
    <t>Πίνακας αναλώσιμα</t>
  </si>
  <si>
    <t>Φύλλο υπεργολαβίες - Λοιπές Άμεσες Δαπάνες - Ανακατασκευή</t>
  </si>
  <si>
    <t>Πίνακας Υπεργολαβίες</t>
  </si>
  <si>
    <t>Πίνακας λοιπές άμεσες δαπάνες</t>
  </si>
  <si>
    <t>Πίνακας κόστος ανακατασκευής</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</si>
  <si>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</si>
  <si>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</si>
  <si>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</si>
  <si>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</si>
  <si>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</si>
  <si>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t>Α</t>
  </si>
  <si>
    <t>Β</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</si>
  <si>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</si>
  <si>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</si>
  <si>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</si>
  <si>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</si>
  <si>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</si>
  <si>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</si>
  <si>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</si>
  <si>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</si>
  <si>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</si>
  <si>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το οποίο </t>
  </si>
  <si>
    <t xml:space="preserve">          πρέπει να τεκμηριωσετε.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</si>
  <si>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</si>
  <si>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</si>
  <si>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</si>
  <si>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</si>
  <si>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θα αποσβένεται και θα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</si>
  <si>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</si>
  <si>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</si>
  <si>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</si>
  <si>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</si>
  <si>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</si>
  <si>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</si>
  <si>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Για τις υπεργολαβίες πρέπει να τηρούνται οι κανόνες για τις αναθέσεις / προμήθειες τις οποίες θα βρείτε στις αναλυτικές οδηγίες.</t>
  </si>
  <si>
    <t xml:space="preserve">→ Πρόκειται για δαπάνες που προκύπτουν άμεσα και είναι αναγκαίες για την υλοποίηση του έργου όπως π.χ. έξοδα δημοσίευσης, </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</si>
  <si>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</si>
  <si>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</si>
  <si>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</si>
  <si>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</si>
  <si>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</si>
  <si>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Αιτούμενη Επιχορήγηση (έως 90% του προϋπολογισμού) / Required grant (up to 90% of the budget)</t>
  </si>
  <si>
    <r>
      <t xml:space="preserve">-        Συνεισφορά σε είδος* </t>
    </r>
    <r>
      <rPr>
        <sz val="12"/>
        <color theme="1"/>
        <rFont val="Calibri"/>
        <family val="2"/>
        <charset val="161"/>
        <scheme val="minor"/>
      </rPr>
      <t xml:space="preserve"> (μπορεί να είναι μέχρι και το 100% της συγχρηματοδότησης) αποκλειστικά υπό τη μορφή εθελοντικής εργασίας)
</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</si>
  <si>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Χρηματική συνεισφορά
          Financial Contribution</t>
  </si>
  <si>
    <t xml:space="preserve">   Ονοματεπώνυμα προσωπικού
   Name of Staff Member</t>
  </si>
  <si>
    <t>a x b x (c+d+e) + f (1)</t>
  </si>
  <si>
    <t>b x ( g + h ) (2)</t>
  </si>
  <si>
    <t>(1) + (2)</t>
  </si>
  <si>
    <t>Συνολικό κόστος ταξιδίων / Total travel costs</t>
  </si>
  <si>
    <t>Περιγραφή εξοπλισμού
Description of equipment</t>
  </si>
  <si>
    <t>Συνολικό κόστος
Total cost</t>
  </si>
  <si>
    <t>Συνολικό κόστος
Total cost
a x b x c x f x ( d ÷ e )</t>
  </si>
  <si>
    <t>Συνολικό κόστος υπεργολαβιών / Total subcontracting costs</t>
  </si>
  <si>
    <r>
      <t xml:space="preserve">Λοιπές άμεσες δαπάνες </t>
    </r>
    <r>
      <rPr>
        <b/>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t>
    </r>
    <r>
      <rPr>
        <b/>
        <sz val="12"/>
        <color theme="1"/>
        <rFont val="Calibri"/>
        <family val="2"/>
        <charset val="161"/>
        <scheme val="minor"/>
      </rPr>
      <t xml:space="preserve"> (costs directly incurred by the project contract costs such as publications, assessment costs, expenses audits, translations, etc.)</t>
    </r>
  </si>
  <si>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</si>
  <si>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</si>
  <si>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</si>
  <si>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</si>
  <si>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</si>
  <si>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</si>
  <si>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</si>
  <si>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</si>
  <si>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Sheet: “Budget”</t>
  </si>
  <si>
    <t>→ Please fill in all cells highlighted yellow. Specifically:</t>
  </si>
  <si>
    <t xml:space="preserve">     → Select the open call for which you wish to submit a project proposal.</t>
  </si>
  <si>
    <t xml:space="preserve">     → Fill in the legal name of the Project Promoter, as well as the name of the project.</t>
  </si>
  <si>
    <t xml:space="preserve">     → Specify the project grant rate (maximum rate permitted: 90%).</t>
  </si>
  <si>
    <t xml:space="preserve">     → Specify the rate for the calculation of the indirect expenditures for the project (maximum rate permitted: 15%), which should </t>
  </si>
  <si>
    <t xml:space="preserve">          be justified.</t>
  </si>
  <si>
    <t xml:space="preserve">     → Fill in the amount of the in-kind contribution, exclusively through voluntary work. This amount needs to be budgeted.</t>
  </si>
  <si>
    <t>Sheet: “Personnel- Travel”</t>
  </si>
  <si>
    <t>Table “Personnel”</t>
  </si>
  <si>
    <t>Table: “Travel”</t>
  </si>
  <si>
    <t>Sheet: “Depreciation – Equipment - Consumables”</t>
  </si>
  <si>
    <t>Table: “Equipment cost:</t>
  </si>
  <si>
    <t>Table: “Consumables”</t>
  </si>
  <si>
    <t>Sheet: “Subcontracting – Other direct costs – Reconstruction costs”</t>
  </si>
  <si>
    <t>Table “Subcontracting”</t>
  </si>
  <si>
    <t>Table “Other direct costs”</t>
  </si>
  <si>
    <t>Table “Reconstruction costs”</t>
  </si>
  <si>
    <t>Sheet: “Volunteers”</t>
  </si>
  <si>
    <t>Sheet: “Limits”</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</si>
  <si>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</si>
  <si>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</si>
  <si>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</si>
  <si>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Fill in the purpose and destination of the travel.</t>
  </si>
  <si>
    <t>→ Fill in the necessary cells, after consulting with the detailed instructions found at the bottom of the table.</t>
  </si>
  <si>
    <t>→ As Project Promoter of Partner, in order to include this expense category, you will need to justify that the equipment is necessary to achieve</t>
  </si>
  <si>
    <t>→ Fill in the description and justification of the equipment that will be depreciated and charged to the project budget.</t>
  </si>
  <si>
    <t>→ Fill in the necessary cells.</t>
  </si>
  <si>
    <t xml:space="preserve">     the project results. During the project implementation, you will need to keep and present all necessary documents (asset registry, </t>
  </si>
  <si>
    <t xml:space="preserve">     accounting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</si>
  <si>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</si>
  <si>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</si>
  <si>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</si>
  <si>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</si>
  <si>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</si>
  <si>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</si>
  <si>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</si>
  <si>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xml:space="preserve">→ Other direct costs refer to costs that are directly derived from the project implementation contract, such as publication or translation costs, </t>
  </si>
  <si>
    <t xml:space="preserve">     evaluation costs, audit costs, etc.</t>
  </si>
  <si>
    <t>→ Reconstruction and renovation costs cannot exceed 50% of the eligible direct project expenditures.</t>
  </si>
  <si>
    <t>→ Fill in the name(s) and title/duties of any volunteer(s) contributing to the project, if those are known in advance</t>
  </si>
  <si>
    <t>→ Select the category corresponding to each volunteer, from the drop-down list.</t>
  </si>
  <si>
    <t xml:space="preserve">→ Fill in the hours of voluntary work for each volunteer, and the amount corresponding to the respective in-kind contribution will be calculated </t>
  </si>
  <si>
    <t xml:space="preserve">     automatically.</t>
  </si>
  <si>
    <t>recommended salary cost per each employee tier /category</t>
  </si>
  <si>
    <t>In this sheet, the upper limits for the daily travel expenditure (per diem) for travels outside of Greece are presented, along with the</t>
  </si>
  <si>
    <t>3. Ενίσχυση της συμμετοχής των πολιτών στα κοινά / Increased citizen participation in civic activities</t>
  </si>
  <si>
    <t>4. Προάσπιση των ανθρωπίνων δικαιωμάτων / Increased support for human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</si>
</sst>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3" formatCode="_-* #,##0.00\ _€_-;\-* #,##0.00\ _€_-;_-* &quot;-&quot;??\ _€_-;_-@_-"/>
    <numFmt numFmtId="164" formatCode="_-* #,##0\ _€_-;\-* #,##0\ _€_-;_-* &quot;-&quot;??\ _€_-;_-@_-"/>
    <numFmt numFmtId="165" formatCode="#,##0.00\ &quot;€&quot;"/>
    <numFmt numFmtId="166" formatCode="#,##0\ &quot;€&quot;"/>
    <numFmt numFmtId="167" formatCode="#,##0\ _€"/>
    <numFmt numFmtId="168" formatCode="_-* #,##0.00\ &quot;€&quot;_-;\-* #,##0.00\ &quot;€&quot;_-;_-* &quot;-&quot;\ &quot;€&quot;_-;_-@_-"/>
    <numFmt numFmtId="169" formatCode="_-* #,##0\ _-;\-* #,##0\ _-;_-* &quot;-&quot;\ _-;_-@_-"/>
    <numFmt numFmtId="170" formatCode="_-* #,##0.000\ &quot;€&quot;_-;\-* #,##0.000\ &quot;€&quot;_-;_-* &quot;-&quot;\ &quot;€&quot;_-;_-@_-"/>
    <numFmt numFmtId="171" formatCode="#,##0.0000"/>
  </numFmts>
  <fonts count="42">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0"/>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b/>
      <i/>
      <sz val="9"/>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b/>
      <sz val="14"/>
      <color theme="1"/>
      <name val="Calibri"/>
      <family val="2"/>
      <charset val="161"/>
    </font>
    <font>
      <b/>
      <sz val="18.2"/>
      <color theme="1"/>
      <name val="Calibri"/>
      <family val="2"/>
      <charset val="161"/>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b/>
      <sz val="22"/>
      <color rgb="FFFF0000"/>
      <name val="Calibri"/>
      <family val="2"/>
      <charset val="161"/>
      <scheme val="minor"/>
    </font>
    <font>
      <sz val="15"/>
      <color theme="1"/>
      <name val="Calibri"/>
      <family val="2"/>
      <charset val="161"/>
      <scheme val="minor"/>
    </font>
    <font>
      <b/>
      <i/>
      <sz val="18"/>
      <color theme="1"/>
      <name val="Calibri"/>
      <family val="2"/>
      <charset val="161"/>
      <scheme val="min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430">
    <xf numFmtId="0" fontId="0" fillId="0" borderId="0" xfId="0"/>
    <xf numFmtId="0" fontId="0" fillId="6" borderId="0" xfId="0" applyFont="1" applyFill="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0" fillId="0" borderId="0" xfId="0" applyFont="1" applyProtection="1">
      <protection hidden="1"/>
    </xf>
    <xf numFmtId="38" fontId="0" fillId="0" borderId="33" xfId="0" applyNumberFormat="1" applyFont="1" applyBorder="1" applyProtection="1">
      <protection locked="0"/>
    </xf>
    <xf numFmtId="165" fontId="0" fillId="0" borderId="20" xfId="0" applyNumberFormat="1" applyFont="1" applyBorder="1" applyProtection="1">
      <protection locked="0"/>
    </xf>
    <xf numFmtId="38" fontId="0" fillId="0" borderId="34" xfId="0" applyNumberFormat="1" applyFont="1" applyBorder="1" applyProtection="1">
      <protection locked="0"/>
    </xf>
    <xf numFmtId="165"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4"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7"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3" xfId="0" applyFont="1" applyBorder="1" applyAlignment="1" applyProtection="1">
      <alignment horizontal="center" vertical="center" wrapText="1"/>
      <protection hidden="1"/>
    </xf>
    <xf numFmtId="165" fontId="0" fillId="0" borderId="49" xfId="0" applyNumberFormat="1" applyFont="1" applyBorder="1" applyProtection="1">
      <protection locked="0"/>
    </xf>
    <xf numFmtId="165" fontId="0" fillId="0" borderId="44"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1"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7"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59"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3" xfId="0" applyFont="1" applyBorder="1" applyProtection="1">
      <protection hidden="1"/>
    </xf>
    <xf numFmtId="0" fontId="0" fillId="0" borderId="54" xfId="0" applyFont="1" applyBorder="1" applyProtection="1">
      <protection hidden="1"/>
    </xf>
    <xf numFmtId="0" fontId="24" fillId="0" borderId="37" xfId="0" applyFont="1" applyBorder="1" applyAlignment="1" applyProtection="1">
      <alignment horizontal="center" vertical="center" wrapText="1"/>
      <protection hidden="1"/>
    </xf>
    <xf numFmtId="0" fontId="24" fillId="0" borderId="45"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46" xfId="0" applyFont="1" applyBorder="1" applyAlignment="1" applyProtection="1">
      <alignment horizontal="center" vertical="center" wrapText="1"/>
      <protection hidden="1"/>
    </xf>
    <xf numFmtId="0" fontId="24" fillId="0" borderId="52" xfId="0" applyFont="1" applyBorder="1" applyAlignment="1" applyProtection="1">
      <alignment horizontal="center" vertical="center" wrapText="1"/>
      <protection hidden="1"/>
    </xf>
    <xf numFmtId="0" fontId="22" fillId="0" borderId="20" xfId="0" applyFont="1" applyBorder="1" applyProtection="1">
      <protection hidden="1"/>
    </xf>
    <xf numFmtId="0" fontId="22" fillId="0" borderId="20" xfId="0" applyFont="1" applyBorder="1" applyAlignment="1" applyProtection="1">
      <alignment horizontal="left"/>
      <protection locked="0"/>
    </xf>
    <xf numFmtId="0" fontId="22" fillId="0" borderId="49" xfId="0" applyFont="1" applyBorder="1" applyAlignment="1" applyProtection="1">
      <alignment horizontal="left"/>
      <protection locked="0"/>
    </xf>
    <xf numFmtId="38" fontId="22" fillId="0" borderId="12" xfId="0" applyNumberFormat="1" applyFont="1" applyBorder="1" applyProtection="1">
      <protection locked="0"/>
    </xf>
    <xf numFmtId="38" fontId="22" fillId="0" borderId="20" xfId="0" applyNumberFormat="1" applyFont="1" applyBorder="1" applyProtection="1">
      <protection locked="0"/>
    </xf>
    <xf numFmtId="0" fontId="22" fillId="0" borderId="21" xfId="0" applyFont="1" applyBorder="1" applyProtection="1">
      <protection hidden="1"/>
    </xf>
    <xf numFmtId="0" fontId="22" fillId="0" borderId="21" xfId="0" applyFont="1" applyBorder="1" applyAlignment="1" applyProtection="1">
      <alignment horizontal="left"/>
      <protection locked="0"/>
    </xf>
    <xf numFmtId="0" fontId="22" fillId="0" borderId="44" xfId="0" applyFont="1" applyBorder="1" applyAlignment="1" applyProtection="1">
      <alignment horizontal="left"/>
      <protection locked="0"/>
    </xf>
    <xf numFmtId="0" fontId="22" fillId="8" borderId="14" xfId="0" applyFont="1" applyFill="1" applyBorder="1" applyProtection="1">
      <protection hidden="1"/>
    </xf>
    <xf numFmtId="0" fontId="22" fillId="8" borderId="2" xfId="0" applyFont="1" applyFill="1" applyBorder="1" applyProtection="1">
      <protection hidden="1"/>
    </xf>
    <xf numFmtId="0" fontId="22" fillId="8" borderId="51" xfId="0" applyFont="1" applyFill="1" applyBorder="1" applyProtection="1">
      <protection hidden="1"/>
    </xf>
    <xf numFmtId="0" fontId="24" fillId="0" borderId="48" xfId="0" applyFont="1" applyBorder="1" applyAlignment="1" applyProtection="1">
      <alignment horizontal="center" vertical="center" wrapText="1"/>
      <protection hidden="1"/>
    </xf>
    <xf numFmtId="41" fontId="22" fillId="7" borderId="14" xfId="0" applyNumberFormat="1" applyFont="1" applyFill="1" applyBorder="1" applyProtection="1">
      <protection hidden="1"/>
    </xf>
    <xf numFmtId="41" fontId="22" fillId="7" borderId="19" xfId="0" applyNumberFormat="1" applyFont="1" applyFill="1" applyBorder="1" applyProtection="1">
      <protection hidden="1"/>
    </xf>
    <xf numFmtId="0" fontId="22" fillId="8" borderId="57"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7"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2" xfId="0" applyFont="1" applyFill="1" applyBorder="1" applyAlignment="1" applyProtection="1">
      <alignment vertical="center"/>
      <protection hidden="1"/>
    </xf>
    <xf numFmtId="168" fontId="3" fillId="7" borderId="52" xfId="0" applyNumberFormat="1" applyFont="1" applyFill="1" applyBorder="1" applyAlignment="1" applyProtection="1">
      <alignment vertical="center"/>
      <protection hidden="1"/>
    </xf>
    <xf numFmtId="168" fontId="0" fillId="7" borderId="53" xfId="0" applyNumberFormat="1" applyFont="1" applyFill="1" applyBorder="1" applyAlignment="1" applyProtection="1">
      <alignment vertical="center"/>
      <protection hidden="1"/>
    </xf>
    <xf numFmtId="0" fontId="0" fillId="0" borderId="53" xfId="0" applyFont="1" applyBorder="1" applyAlignment="1" applyProtection="1">
      <alignment vertical="center"/>
      <protection hidden="1"/>
    </xf>
    <xf numFmtId="0" fontId="0" fillId="0" borderId="54" xfId="0" applyFont="1" applyBorder="1" applyAlignment="1" applyProtection="1">
      <alignment horizontal="left" vertical="center"/>
      <protection locked="0"/>
    </xf>
    <xf numFmtId="0" fontId="0" fillId="0" borderId="54" xfId="0" applyFont="1" applyBorder="1" applyAlignment="1" applyProtection="1">
      <alignment vertical="center"/>
      <protection hidden="1"/>
    </xf>
    <xf numFmtId="0" fontId="0" fillId="0" borderId="55"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wrapText="1"/>
      <protection hidden="1"/>
    </xf>
    <xf numFmtId="0" fontId="0" fillId="0" borderId="6" xfId="0" applyFont="1" applyBorder="1" applyAlignment="1" applyProtection="1">
      <alignment vertical="center"/>
      <protection hidden="1"/>
    </xf>
    <xf numFmtId="169" fontId="3" fillId="7" borderId="51" xfId="0" applyNumberFormat="1" applyFont="1" applyFill="1" applyBorder="1" applyAlignment="1" applyProtection="1">
      <alignment vertical="center"/>
      <protection hidden="1"/>
    </xf>
    <xf numFmtId="168" fontId="0" fillId="7" borderId="13" xfId="0" applyNumberFormat="1" applyFont="1" applyFill="1" applyBorder="1" applyProtection="1">
      <protection hidden="1"/>
    </xf>
    <xf numFmtId="168" fontId="0" fillId="7" borderId="11" xfId="0" applyNumberFormat="1" applyFont="1" applyFill="1" applyBorder="1" applyProtection="1">
      <protection hidden="1"/>
    </xf>
    <xf numFmtId="168" fontId="0" fillId="7" borderId="41" xfId="0" applyNumberFormat="1" applyFont="1" applyFill="1" applyBorder="1" applyAlignment="1" applyProtection="1">
      <alignment vertical="center"/>
      <protection hidden="1"/>
    </xf>
    <xf numFmtId="165" fontId="22" fillId="0" borderId="20" xfId="0" applyNumberFormat="1" applyFont="1" applyBorder="1" applyProtection="1">
      <protection locked="0"/>
    </xf>
    <xf numFmtId="165" fontId="22" fillId="0" borderId="49" xfId="0" applyNumberFormat="1" applyFont="1" applyBorder="1" applyProtection="1">
      <protection locked="0"/>
    </xf>
    <xf numFmtId="165" fontId="22" fillId="0" borderId="12" xfId="0" applyNumberFormat="1" applyFont="1" applyBorder="1" applyProtection="1">
      <protection locked="0"/>
    </xf>
    <xf numFmtId="165" fontId="22" fillId="0" borderId="64" xfId="0" applyNumberFormat="1" applyFont="1" applyBorder="1" applyProtection="1">
      <protection locked="0"/>
    </xf>
    <xf numFmtId="168" fontId="22" fillId="7" borderId="53" xfId="0" applyNumberFormat="1" applyFont="1" applyFill="1" applyBorder="1" applyProtection="1">
      <protection hidden="1"/>
    </xf>
    <xf numFmtId="168" fontId="22" fillId="7" borderId="9" xfId="0" applyNumberFormat="1" applyFont="1" applyFill="1" applyBorder="1" applyProtection="1">
      <protection hidden="1"/>
    </xf>
    <xf numFmtId="168" fontId="22" fillId="7" borderId="15" xfId="0" applyNumberFormat="1" applyFont="1" applyFill="1" applyBorder="1" applyProtection="1">
      <protection hidden="1"/>
    </xf>
    <xf numFmtId="168" fontId="26" fillId="7" borderId="52" xfId="0" applyNumberFormat="1" applyFont="1" applyFill="1" applyBorder="1" applyProtection="1">
      <protection hidden="1"/>
    </xf>
    <xf numFmtId="168" fontId="22" fillId="7" borderId="13" xfId="0" applyNumberFormat="1" applyFont="1" applyFill="1" applyBorder="1" applyProtection="1">
      <protection hidden="1"/>
    </xf>
    <xf numFmtId="168" fontId="3" fillId="0" borderId="39" xfId="0" applyNumberFormat="1" applyFont="1" applyBorder="1" applyAlignment="1" applyProtection="1">
      <alignment vertical="center"/>
      <protection locked="0"/>
    </xf>
    <xf numFmtId="168" fontId="3" fillId="7" borderId="56" xfId="0" applyNumberFormat="1" applyFont="1" applyFill="1" applyBorder="1" applyAlignment="1" applyProtection="1">
      <alignment vertical="center"/>
      <protection hidden="1"/>
    </xf>
    <xf numFmtId="168" fontId="3" fillId="0" borderId="21" xfId="0" applyNumberFormat="1" applyFont="1" applyBorder="1" applyAlignment="1" applyProtection="1">
      <alignment vertical="center"/>
      <protection locked="0"/>
    </xf>
    <xf numFmtId="168" fontId="11" fillId="7" borderId="59"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69" xfId="0" applyFont="1" applyBorder="1" applyAlignment="1" applyProtection="1">
      <alignment vertical="center"/>
      <protection locked="0"/>
    </xf>
    <xf numFmtId="167" fontId="0" fillId="0" borderId="53" xfId="0" applyNumberFormat="1" applyFont="1" applyBorder="1" applyAlignment="1" applyProtection="1">
      <alignment vertical="center"/>
      <protection locked="0"/>
    </xf>
    <xf numFmtId="167" fontId="0" fillId="0" borderId="54" xfId="0" applyNumberFormat="1" applyFont="1" applyBorder="1" applyAlignment="1" applyProtection="1">
      <alignment vertical="center"/>
      <protection locked="0"/>
    </xf>
    <xf numFmtId="167" fontId="0" fillId="0" borderId="52" xfId="0" applyNumberFormat="1" applyFont="1" applyBorder="1" applyAlignment="1" applyProtection="1">
      <alignment vertical="center"/>
      <protection locked="0"/>
    </xf>
    <xf numFmtId="4" fontId="3" fillId="0" borderId="47" xfId="0" applyNumberFormat="1" applyFont="1" applyBorder="1" applyAlignment="1" applyProtection="1">
      <alignment vertical="center"/>
      <protection locked="0"/>
    </xf>
    <xf numFmtId="4" fontId="3" fillId="0" borderId="44"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4" fontId="12" fillId="3" borderId="5" xfId="0" applyNumberFormat="1" applyFont="1" applyFill="1" applyBorder="1" applyAlignment="1" applyProtection="1">
      <alignment horizontal="right" vertical="center"/>
      <protection hidden="1"/>
    </xf>
    <xf numFmtId="4" fontId="36" fillId="12" borderId="9" xfId="0" applyNumberFormat="1" applyFont="1" applyFill="1" applyBorder="1" applyAlignment="1" applyProtection="1">
      <alignment vertical="center"/>
      <protection hidden="1"/>
    </xf>
    <xf numFmtId="10" fontId="12" fillId="5" borderId="9" xfId="1" applyNumberFormat="1" applyFont="1" applyFill="1" applyBorder="1" applyAlignment="1" applyProtection="1">
      <alignment horizontal="center" vertical="center"/>
      <protection locked="0"/>
    </xf>
    <xf numFmtId="14" fontId="12" fillId="5" borderId="9" xfId="1" applyNumberFormat="1" applyFont="1" applyFill="1" applyBorder="1" applyAlignment="1" applyProtection="1">
      <alignment horizontal="center" vertical="center"/>
      <protection locked="0"/>
    </xf>
    <xf numFmtId="0" fontId="11" fillId="4" borderId="62" xfId="0" applyFont="1" applyFill="1" applyBorder="1" applyAlignment="1" applyProtection="1">
      <alignment horizontal="center" vertical="center" wrapText="1"/>
      <protection hidden="1"/>
    </xf>
    <xf numFmtId="9" fontId="11" fillId="4" borderId="62" xfId="1" applyFont="1" applyFill="1" applyBorder="1" applyAlignment="1" applyProtection="1">
      <alignment horizontal="center" vertical="center" wrapText="1"/>
      <protection hidden="1"/>
    </xf>
    <xf numFmtId="168" fontId="12" fillId="7" borderId="41" xfId="0" applyNumberFormat="1" applyFont="1" applyFill="1" applyBorder="1" applyAlignment="1" applyProtection="1">
      <alignment vertical="center"/>
      <protection hidden="1"/>
    </xf>
    <xf numFmtId="9" fontId="0" fillId="0" borderId="53" xfId="1" applyFont="1" applyBorder="1" applyProtection="1">
      <protection locked="0"/>
    </xf>
    <xf numFmtId="9" fontId="0" fillId="0" borderId="54" xfId="1" applyFont="1" applyBorder="1" applyProtection="1">
      <protection locked="0"/>
    </xf>
    <xf numFmtId="0" fontId="0" fillId="6" borderId="0" xfId="0" applyFont="1" applyFill="1" applyAlignment="1" applyProtection="1">
      <protection hidden="1"/>
    </xf>
    <xf numFmtId="168" fontId="0" fillId="0" borderId="20" xfId="0" applyNumberFormat="1" applyFont="1" applyBorder="1" applyProtection="1">
      <protection locked="0"/>
    </xf>
    <xf numFmtId="168" fontId="0" fillId="0" borderId="49" xfId="0" applyNumberFormat="1" applyFont="1" applyBorder="1" applyProtection="1">
      <protection locked="0"/>
    </xf>
    <xf numFmtId="168" fontId="0" fillId="0" borderId="21" xfId="0" applyNumberFormat="1" applyFont="1" applyBorder="1" applyProtection="1">
      <protection locked="0"/>
    </xf>
    <xf numFmtId="168" fontId="0" fillId="0" borderId="44" xfId="0" applyNumberFormat="1" applyFont="1" applyBorder="1" applyProtection="1">
      <protection locked="0"/>
    </xf>
    <xf numFmtId="42" fontId="0" fillId="0" borderId="12" xfId="0" applyNumberFormat="1" applyFont="1" applyBorder="1" applyProtection="1">
      <protection locked="0"/>
    </xf>
    <xf numFmtId="42" fontId="0" fillId="0" borderId="10"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3" xfId="0" applyBorder="1" applyAlignment="1" applyProtection="1">
      <alignment horizontal="left"/>
      <protection locked="0"/>
    </xf>
    <xf numFmtId="0" fontId="0" fillId="0" borderId="53"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4" xfId="0" applyFont="1" applyFill="1" applyBorder="1" applyProtection="1">
      <protection hidden="1"/>
    </xf>
    <xf numFmtId="4" fontId="36" fillId="5" borderId="9" xfId="0" applyNumberFormat="1" applyFont="1" applyFill="1" applyBorder="1" applyAlignment="1" applyProtection="1">
      <alignment horizontal="center" vertical="center" wrapText="1"/>
      <protection hidden="1"/>
    </xf>
    <xf numFmtId="0" fontId="0" fillId="0" borderId="54" xfId="0" applyFont="1" applyBorder="1" applyAlignment="1" applyProtection="1">
      <alignment horizontal="left" vertical="center" wrapText="1"/>
      <protection locked="0"/>
    </xf>
    <xf numFmtId="168" fontId="23" fillId="7" borderId="53"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53" xfId="0" applyFont="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168" fontId="3" fillId="7" borderId="53" xfId="0" applyNumberFormat="1" applyFont="1" applyFill="1" applyBorder="1" applyAlignment="1" applyProtection="1">
      <alignment vertical="center"/>
      <protection hidden="1"/>
    </xf>
    <xf numFmtId="4" fontId="11" fillId="0" borderId="9" xfId="0" applyNumberFormat="1" applyFont="1" applyBorder="1" applyAlignment="1" applyProtection="1">
      <alignment vertical="center"/>
      <protection hidden="1"/>
    </xf>
    <xf numFmtId="0" fontId="12" fillId="5" borderId="1" xfId="0" applyFont="1" applyFill="1" applyBorder="1" applyAlignment="1" applyProtection="1">
      <alignment horizontal="left" vertical="center" wrapText="1"/>
      <protection locked="0"/>
    </xf>
    <xf numFmtId="171" fontId="0" fillId="6" borderId="0" xfId="0" applyNumberFormat="1" applyFont="1" applyFill="1" applyProtection="1">
      <protection hidden="1"/>
    </xf>
    <xf numFmtId="4" fontId="11" fillId="3" borderId="9" xfId="0" applyNumberFormat="1" applyFont="1" applyFill="1" applyBorder="1" applyAlignment="1" applyProtection="1">
      <alignment vertical="center"/>
      <protection hidden="1"/>
    </xf>
    <xf numFmtId="4" fontId="11" fillId="3" borderId="4" xfId="0" applyNumberFormat="1" applyFont="1" applyFill="1" applyBorder="1" applyAlignment="1" applyProtection="1">
      <alignment vertical="center"/>
      <protection hidden="1"/>
    </xf>
    <xf numFmtId="0" fontId="12" fillId="2" borderId="1" xfId="0" applyFont="1" applyFill="1" applyBorder="1" applyAlignment="1" applyProtection="1">
      <alignment horizontal="right" vertical="center" wrapText="1"/>
      <protection hidden="1"/>
    </xf>
    <xf numFmtId="10" fontId="12" fillId="3" borderId="9" xfId="1" applyNumberFormat="1" applyFont="1" applyFill="1" applyBorder="1" applyAlignment="1" applyProtection="1">
      <alignment horizontal="center" vertical="center"/>
      <protection hidden="1"/>
    </xf>
    <xf numFmtId="0" fontId="12" fillId="6" borderId="1" xfId="0" applyFont="1" applyFill="1" applyBorder="1" applyAlignment="1" applyProtection="1">
      <alignment horizontal="right" vertical="center" wrapText="1"/>
      <protection hidden="1"/>
    </xf>
    <xf numFmtId="168" fontId="3" fillId="7" borderId="51" xfId="0" applyNumberFormat="1" applyFont="1" applyFill="1" applyBorder="1" applyAlignment="1" applyProtection="1">
      <alignment vertical="center"/>
      <protection locked="0"/>
    </xf>
    <xf numFmtId="168" fontId="3" fillId="7" borderId="53" xfId="0" applyNumberFormat="1" applyFont="1" applyFill="1" applyBorder="1" applyAlignment="1" applyProtection="1">
      <alignment vertical="center"/>
      <protection locked="0"/>
    </xf>
    <xf numFmtId="168" fontId="3" fillId="7" borderId="59" xfId="0" applyNumberFormat="1" applyFont="1" applyFill="1" applyBorder="1" applyAlignment="1" applyProtection="1">
      <alignment vertical="center"/>
      <protection locked="0"/>
    </xf>
    <xf numFmtId="0" fontId="37" fillId="6" borderId="0" xfId="0" applyFont="1" applyFill="1" applyProtection="1">
      <protection hidden="1"/>
    </xf>
    <xf numFmtId="0" fontId="34" fillId="6" borderId="0" xfId="0" applyFont="1" applyFill="1" applyProtection="1">
      <protection hidden="1"/>
    </xf>
    <xf numFmtId="0" fontId="12" fillId="3" borderId="1" xfId="0" applyFont="1" applyFill="1" applyBorder="1" applyAlignment="1" applyProtection="1">
      <alignment horizontal="right" vertical="center"/>
      <protection hidden="1"/>
    </xf>
    <xf numFmtId="0" fontId="5" fillId="2" borderId="1" xfId="0" applyFont="1" applyFill="1" applyBorder="1" applyAlignment="1" applyProtection="1">
      <alignment vertical="center" wrapText="1"/>
      <protection hidden="1"/>
    </xf>
    <xf numFmtId="0" fontId="4" fillId="6" borderId="0" xfId="0" applyFont="1" applyFill="1" applyBorder="1" applyAlignment="1" applyProtection="1">
      <alignment horizontal="right" vertical="center"/>
      <protection hidden="1"/>
    </xf>
    <xf numFmtId="0" fontId="2" fillId="2" borderId="43" xfId="0" applyFont="1" applyFill="1" applyBorder="1" applyAlignment="1" applyProtection="1">
      <alignment horizontal="left" vertical="center" wrapText="1"/>
      <protection hidden="1"/>
    </xf>
    <xf numFmtId="0" fontId="5" fillId="0" borderId="62"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39" xfId="0" applyFont="1" applyBorder="1" applyAlignment="1" applyProtection="1">
      <alignment horizontal="center" vertical="center" wrapText="1"/>
      <protection hidden="1"/>
    </xf>
    <xf numFmtId="0" fontId="24" fillId="0" borderId="47" xfId="0" applyFont="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4" fillId="6" borderId="18" xfId="0" applyFont="1" applyFill="1" applyBorder="1" applyAlignment="1" applyProtection="1">
      <alignment vertical="center"/>
      <protection hidden="1"/>
    </xf>
    <xf numFmtId="3" fontId="11" fillId="3" borderId="9" xfId="1" applyNumberFormat="1"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8" fontId="23" fillId="7" borderId="51" xfId="0" applyNumberFormat="1" applyFont="1" applyFill="1" applyBorder="1" applyAlignment="1" applyProtection="1">
      <alignment vertical="center"/>
      <protection hidden="1"/>
    </xf>
    <xf numFmtId="168" fontId="23" fillId="7" borderId="59" xfId="0" applyNumberFormat="1" applyFont="1" applyFill="1" applyBorder="1" applyAlignment="1" applyProtection="1">
      <alignment vertical="center"/>
      <protection hidden="1"/>
    </xf>
    <xf numFmtId="4" fontId="2" fillId="11" borderId="59" xfId="0" applyNumberFormat="1" applyFont="1" applyFill="1" applyBorder="1" applyProtection="1">
      <protection hidden="1"/>
    </xf>
    <xf numFmtId="168" fontId="3" fillId="7" borderId="59" xfId="0" applyNumberFormat="1" applyFont="1" applyFill="1" applyBorder="1" applyAlignment="1" applyProtection="1">
      <alignment vertical="center"/>
      <protection hidden="1"/>
    </xf>
    <xf numFmtId="0" fontId="8" fillId="0" borderId="22" xfId="0" applyFont="1" applyBorder="1" applyAlignment="1" applyProtection="1">
      <alignment horizontal="center" vertical="center" wrapText="1"/>
      <protection hidden="1"/>
    </xf>
    <xf numFmtId="168" fontId="3" fillId="7" borderId="51" xfId="0" applyNumberFormat="1" applyFont="1" applyFill="1" applyBorder="1" applyAlignment="1" applyProtection="1">
      <alignment vertical="center"/>
      <protection hidden="1"/>
    </xf>
    <xf numFmtId="0" fontId="3" fillId="0" borderId="36" xfId="0" applyFont="1" applyBorder="1" applyAlignment="1" applyProtection="1">
      <alignment horizontal="center" vertical="center"/>
      <protection hidden="1"/>
    </xf>
    <xf numFmtId="0" fontId="26" fillId="6" borderId="0" xfId="0" applyFont="1" applyFill="1" applyProtection="1">
      <protection hidden="1"/>
    </xf>
    <xf numFmtId="0" fontId="28" fillId="6" borderId="0" xfId="3" applyFill="1" applyProtection="1">
      <protection hidden="1"/>
    </xf>
    <xf numFmtId="0" fontId="3" fillId="6" borderId="0" xfId="0" applyFont="1" applyFill="1" applyProtection="1">
      <protection hidden="1"/>
    </xf>
    <xf numFmtId="0" fontId="5" fillId="6" borderId="0" xfId="0" applyFont="1" applyFill="1" applyAlignment="1" applyProtection="1">
      <alignment vertical="center"/>
      <protection hidden="1"/>
    </xf>
    <xf numFmtId="0" fontId="4" fillId="6" borderId="0" xfId="0" applyFont="1" applyFill="1" applyBorder="1" applyAlignment="1" applyProtection="1">
      <alignment horizont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6" fillId="6" borderId="0" xfId="0" applyFont="1" applyFill="1" applyAlignment="1" applyProtection="1">
      <alignment horizontal="left"/>
      <protection hidden="1"/>
    </xf>
    <xf numFmtId="0" fontId="16" fillId="6" borderId="0" xfId="0" applyFont="1" applyFill="1" applyAlignment="1" applyProtection="1">
      <protection hidden="1"/>
    </xf>
    <xf numFmtId="0" fontId="0" fillId="6" borderId="0" xfId="0" applyFill="1" applyAlignment="1" applyProtection="1">
      <protection hidden="1"/>
    </xf>
    <xf numFmtId="0" fontId="3" fillId="6" borderId="0" xfId="0" applyFont="1" applyFill="1" applyAlignment="1" applyProtection="1">
      <alignment vertical="center"/>
      <protection hidden="1"/>
    </xf>
    <xf numFmtId="0" fontId="22" fillId="6" borderId="0" xfId="0" applyFont="1" applyFill="1" applyProtection="1">
      <protection hidden="1"/>
    </xf>
    <xf numFmtId="0" fontId="27" fillId="6" borderId="0" xfId="0" applyFont="1" applyFill="1" applyProtection="1">
      <protection hidden="1"/>
    </xf>
    <xf numFmtId="0" fontId="25" fillId="6" borderId="0" xfId="0" applyFont="1" applyFill="1" applyProtection="1">
      <protection hidden="1"/>
    </xf>
    <xf numFmtId="0" fontId="25" fillId="6" borderId="64" xfId="0" applyFont="1" applyFill="1" applyBorder="1" applyProtection="1">
      <protection hidden="1"/>
    </xf>
    <xf numFmtId="0" fontId="25" fillId="6" borderId="66" xfId="0" applyFont="1" applyFill="1" applyBorder="1" applyAlignment="1" applyProtection="1">
      <alignment horizontal="center" vertical="center"/>
      <protection hidden="1"/>
    </xf>
    <xf numFmtId="0" fontId="25" fillId="6" borderId="66" xfId="0" applyFont="1" applyFill="1" applyBorder="1" applyProtection="1">
      <protection hidden="1"/>
    </xf>
    <xf numFmtId="165" fontId="25" fillId="6" borderId="66" xfId="0" applyNumberFormat="1" applyFont="1" applyFill="1" applyBorder="1" applyAlignment="1" applyProtection="1">
      <protection hidden="1"/>
    </xf>
    <xf numFmtId="166" fontId="25" fillId="6" borderId="66" xfId="0" applyNumberFormat="1" applyFont="1" applyFill="1" applyBorder="1" applyAlignment="1" applyProtection="1">
      <protection hidden="1"/>
    </xf>
    <xf numFmtId="166" fontId="25" fillId="6" borderId="66" xfId="0" applyNumberFormat="1" applyFont="1" applyFill="1" applyBorder="1" applyAlignment="1" applyProtection="1">
      <alignment horizontal="right"/>
      <protection hidden="1"/>
    </xf>
    <xf numFmtId="0" fontId="25" fillId="6" borderId="0" xfId="0" applyFont="1" applyFill="1" applyAlignment="1" applyProtection="1">
      <alignment horizontal="center" vertical="center"/>
      <protection hidden="1"/>
    </xf>
    <xf numFmtId="0" fontId="25" fillId="6" borderId="0" xfId="0" applyFont="1" applyFill="1" applyBorder="1" applyAlignment="1" applyProtection="1">
      <protection hidden="1"/>
    </xf>
    <xf numFmtId="0" fontId="25" fillId="6" borderId="0" xfId="0" applyFont="1" applyFill="1" applyBorder="1" applyAlignment="1" applyProtection="1">
      <alignment horizontal="right"/>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5" fillId="0" borderId="70"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wrapText="1"/>
      <protection hidden="1"/>
    </xf>
    <xf numFmtId="0" fontId="9" fillId="0" borderId="22"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4" fontId="2" fillId="3" borderId="4" xfId="0" applyNumberFormat="1" applyFont="1" applyFill="1" applyBorder="1" applyAlignment="1" applyProtection="1">
      <alignment vertical="center"/>
      <protection hidden="1"/>
    </xf>
    <xf numFmtId="4" fontId="2" fillId="3" borderId="9" xfId="0" applyNumberFormat="1" applyFont="1" applyFill="1" applyBorder="1" applyAlignment="1" applyProtection="1">
      <alignment vertical="center"/>
      <protection hidden="1"/>
    </xf>
    <xf numFmtId="10" fontId="2" fillId="13" borderId="9" xfId="1" applyNumberFormat="1" applyFont="1" applyFill="1" applyBorder="1" applyAlignment="1" applyProtection="1">
      <alignment horizontal="center" vertical="center"/>
      <protection hidden="1"/>
    </xf>
    <xf numFmtId="0" fontId="2" fillId="2" borderId="1" xfId="0" applyFont="1" applyFill="1" applyBorder="1" applyAlignment="1" applyProtection="1">
      <alignment horizontal="right" vertical="center" wrapText="1"/>
      <protection hidden="1"/>
    </xf>
    <xf numFmtId="4" fontId="2" fillId="3" borderId="4" xfId="0" applyNumberFormat="1" applyFont="1" applyFill="1" applyBorder="1" applyAlignment="1" applyProtection="1">
      <alignment horizontal="right" vertical="center"/>
      <protection hidden="1"/>
    </xf>
    <xf numFmtId="4" fontId="2" fillId="3" borderId="9" xfId="0" applyNumberFormat="1" applyFont="1" applyFill="1" applyBorder="1" applyAlignment="1" applyProtection="1">
      <alignment horizontal="right" vertical="center"/>
      <protection hidden="1"/>
    </xf>
    <xf numFmtId="4" fontId="36" fillId="3" borderId="9" xfId="0" applyNumberFormat="1" applyFont="1" applyFill="1" applyBorder="1" applyAlignment="1" applyProtection="1">
      <alignment horizontal="center" vertical="center" wrapText="1"/>
      <protection hidden="1"/>
    </xf>
    <xf numFmtId="0" fontId="10" fillId="6" borderId="0" xfId="0" applyFont="1" applyFill="1" applyProtection="1">
      <protection hidden="1"/>
    </xf>
    <xf numFmtId="0" fontId="0" fillId="6" borderId="0" xfId="0" applyFill="1" applyAlignment="1" applyProtection="1">
      <alignment vertical="center"/>
      <protection hidden="1"/>
    </xf>
    <xf numFmtId="170" fontId="0" fillId="6" borderId="0" xfId="0" applyNumberFormat="1" applyFont="1" applyFill="1" applyAlignment="1" applyProtection="1">
      <alignment vertical="center"/>
      <protection hidden="1"/>
    </xf>
    <xf numFmtId="0" fontId="16" fillId="6" borderId="0" xfId="0" applyFont="1" applyFill="1" applyProtection="1">
      <protection hidden="1"/>
    </xf>
    <xf numFmtId="0" fontId="16" fillId="6" borderId="0" xfId="0" applyFont="1" applyFill="1" applyBorder="1" applyProtection="1">
      <protection hidden="1"/>
    </xf>
    <xf numFmtId="0" fontId="13" fillId="6" borderId="0" xfId="0" applyFont="1" applyFill="1" applyBorder="1" applyAlignment="1" applyProtection="1">
      <alignment vertical="center" wrapText="1"/>
      <protection hidden="1"/>
    </xf>
    <xf numFmtId="0" fontId="5" fillId="2" borderId="58" xfId="0" applyFont="1" applyFill="1" applyBorder="1" applyAlignment="1" applyProtection="1">
      <alignment vertical="center" wrapText="1"/>
      <protection hidden="1"/>
    </xf>
    <xf numFmtId="0" fontId="24" fillId="0" borderId="52" xfId="0" quotePrefix="1" applyFont="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4" fillId="2" borderId="58"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2" fillId="3" borderId="59" xfId="0" applyNumberFormat="1" applyFont="1" applyFill="1" applyBorder="1" applyAlignment="1" applyProtection="1">
      <alignment vertical="center"/>
      <protection hidden="1"/>
    </xf>
    <xf numFmtId="4" fontId="36" fillId="3" borderId="4" xfId="0" applyNumberFormat="1" applyFont="1" applyFill="1" applyBorder="1" applyAlignment="1" applyProtection="1">
      <alignment horizontal="center" vertical="center"/>
      <protection hidden="1"/>
    </xf>
    <xf numFmtId="4" fontId="1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59" xfId="0" quotePrefix="1" applyFont="1" applyFill="1" applyBorder="1" applyAlignment="1" applyProtection="1">
      <alignment vertical="center" wrapText="1"/>
      <protection hidden="1"/>
    </xf>
    <xf numFmtId="0" fontId="0" fillId="0" borderId="0" xfId="0" applyAlignment="1">
      <alignment vertical="center"/>
    </xf>
    <xf numFmtId="0" fontId="12" fillId="6" borderId="64" xfId="0" applyFont="1" applyFill="1" applyBorder="1" applyAlignment="1" applyProtection="1">
      <alignment horizontal="center"/>
      <protection hidden="1"/>
    </xf>
    <xf numFmtId="0" fontId="40" fillId="6" borderId="0" xfId="0" applyFont="1" applyFill="1" applyAlignment="1" applyProtection="1">
      <alignment horizontal="left"/>
      <protection hidden="1"/>
    </xf>
    <xf numFmtId="0" fontId="2" fillId="6" borderId="18" xfId="0" applyFont="1" applyFill="1" applyBorder="1" applyAlignment="1" applyProtection="1">
      <alignment horizontal="right" vertical="center"/>
      <protection hidden="1"/>
    </xf>
    <xf numFmtId="0" fontId="36" fillId="0" borderId="0" xfId="0" applyFont="1" applyFill="1" applyBorder="1" applyAlignment="1" applyProtection="1">
      <alignment horizontal="center" vertical="center" wrapText="1"/>
      <protection hidden="1"/>
    </xf>
    <xf numFmtId="0" fontId="36" fillId="0" borderId="3" xfId="0"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protection hidden="1"/>
    </xf>
    <xf numFmtId="0" fontId="13" fillId="9" borderId="2" xfId="0" applyFont="1" applyFill="1" applyBorder="1" applyAlignment="1" applyProtection="1">
      <alignment horizontal="center"/>
      <protection hidden="1"/>
    </xf>
    <xf numFmtId="0" fontId="13"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12" fillId="2" borderId="1" xfId="0" applyFont="1" applyFill="1" applyBorder="1" applyAlignment="1" applyProtection="1">
      <alignment horizontal="left" vertical="center"/>
      <protection hidden="1"/>
    </xf>
    <xf numFmtId="0" fontId="12" fillId="2" borderId="2"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39" fillId="6" borderId="43" xfId="0" applyFont="1" applyFill="1" applyBorder="1" applyAlignment="1" applyProtection="1">
      <alignment horizontal="center" vertical="center" wrapText="1"/>
      <protection hidden="1"/>
    </xf>
    <xf numFmtId="0" fontId="39" fillId="6" borderId="18" xfId="0" applyFont="1" applyFill="1" applyBorder="1" applyAlignment="1" applyProtection="1">
      <alignment horizontal="center" vertical="center" wrapText="1"/>
      <protection hidden="1"/>
    </xf>
    <xf numFmtId="0" fontId="35" fillId="6" borderId="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35" fillId="6" borderId="58" xfId="0" applyFont="1" applyFill="1" applyBorder="1" applyAlignment="1" applyProtection="1">
      <alignment horizontal="center" vertical="center" wrapText="1"/>
      <protection hidden="1"/>
    </xf>
    <xf numFmtId="0" fontId="35" fillId="6" borderId="7" xfId="0" applyFont="1" applyFill="1" applyBorder="1" applyAlignment="1" applyProtection="1">
      <alignment horizontal="center" vertical="center" wrapText="1"/>
      <protection hidden="1"/>
    </xf>
    <xf numFmtId="0" fontId="11" fillId="5" borderId="1" xfId="0" applyFont="1" applyFill="1" applyBorder="1" applyAlignment="1" applyProtection="1">
      <alignment horizontal="left" vertical="top" wrapText="1"/>
      <protection locked="0"/>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36" fillId="6" borderId="18" xfId="0" applyFont="1" applyFill="1" applyBorder="1" applyAlignment="1" applyProtection="1">
      <alignment horizontal="center" vertical="center" wrapText="1"/>
      <protection hidden="1"/>
    </xf>
    <xf numFmtId="0" fontId="36" fillId="6" borderId="0"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wrapText="1"/>
      <protection hidden="1"/>
    </xf>
    <xf numFmtId="0" fontId="5" fillId="0" borderId="24" xfId="0" applyFont="1" applyBorder="1" applyAlignment="1" applyProtection="1">
      <alignment vertical="center" wrapText="1"/>
      <protection hidden="1"/>
    </xf>
    <xf numFmtId="0" fontId="5" fillId="0" borderId="67"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4" fontId="17" fillId="9" borderId="1" xfId="2" applyNumberFormat="1" applyFont="1" applyFill="1" applyBorder="1" applyAlignment="1" applyProtection="1">
      <alignment horizontal="center" vertical="center"/>
      <protection hidden="1"/>
    </xf>
    <xf numFmtId="164" fontId="17" fillId="9" borderId="2" xfId="2" applyNumberFormat="1" applyFont="1" applyFill="1" applyBorder="1" applyAlignment="1" applyProtection="1">
      <alignment horizontal="center" vertical="center"/>
      <protection hidden="1"/>
    </xf>
    <xf numFmtId="164" fontId="17"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1" xfId="0" applyFont="1" applyBorder="1" applyAlignment="1" applyProtection="1">
      <alignment horizontal="left" vertical="center" wrapText="1"/>
      <protection hidden="1"/>
    </xf>
    <xf numFmtId="0" fontId="5" fillId="0" borderId="54" xfId="0" applyFont="1" applyBorder="1" applyAlignment="1" applyProtection="1">
      <alignment horizontal="left" vertical="center"/>
      <protection hidden="1"/>
    </xf>
    <xf numFmtId="0" fontId="5" fillId="0" borderId="52" xfId="0" applyFont="1" applyBorder="1" applyAlignment="1" applyProtection="1">
      <alignment horizontal="left" vertical="center"/>
      <protection hidden="1"/>
    </xf>
    <xf numFmtId="0" fontId="5" fillId="0" borderId="62"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59"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59" xfId="0" applyFont="1" applyBorder="1" applyAlignment="1" applyProtection="1">
      <alignment horizontal="center" vertical="center" wrapText="1"/>
      <protection hidden="1"/>
    </xf>
    <xf numFmtId="0" fontId="26" fillId="0" borderId="58"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0" fontId="25" fillId="6" borderId="65" xfId="0" applyFont="1" applyFill="1" applyBorder="1" applyAlignment="1" applyProtection="1">
      <alignment horizontal="center" vertical="center"/>
      <protection hidden="1"/>
    </xf>
    <xf numFmtId="0" fontId="25" fillId="6" borderId="0" xfId="0" applyFont="1" applyFill="1" applyAlignment="1" applyProtection="1">
      <alignment horizontal="center" vertical="center"/>
      <protection hidden="1"/>
    </xf>
    <xf numFmtId="0" fontId="25" fillId="6" borderId="0" xfId="0" applyFont="1" applyFill="1" applyBorder="1" applyAlignment="1" applyProtection="1">
      <alignment horizontal="center" vertical="center"/>
      <protection hidden="1"/>
    </xf>
    <xf numFmtId="0" fontId="24" fillId="0" borderId="36"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protection hidden="1"/>
    </xf>
    <xf numFmtId="0" fontId="24" fillId="0" borderId="39"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protection hidden="1"/>
    </xf>
    <xf numFmtId="0" fontId="24" fillId="0" borderId="47" xfId="0" applyFont="1" applyBorder="1" applyAlignment="1" applyProtection="1">
      <alignment horizontal="center" vertical="center" wrapText="1"/>
      <protection hidden="1"/>
    </xf>
    <xf numFmtId="0" fontId="24" fillId="0" borderId="48" xfId="0" applyFont="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12" fillId="0" borderId="58"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4" fontId="20" fillId="9" borderId="1" xfId="2" applyNumberFormat="1" applyFont="1" applyFill="1" applyBorder="1" applyAlignment="1" applyProtection="1">
      <alignment horizontal="center" vertical="center" wrapText="1"/>
      <protection hidden="1"/>
    </xf>
    <xf numFmtId="0" fontId="21" fillId="9" borderId="2" xfId="0" applyFont="1" applyFill="1" applyBorder="1" applyAlignment="1" applyProtection="1">
      <alignment horizontal="center" vertical="center"/>
      <protection hidden="1"/>
    </xf>
    <xf numFmtId="0" fontId="21"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7"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2" fillId="0" borderId="2" xfId="0" applyFont="1" applyBorder="1" applyAlignment="1" applyProtection="1">
      <alignment horizontal="left" vertical="center" wrapText="1"/>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18"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8" xfId="0" applyFont="1" applyBorder="1" applyAlignment="1" applyProtection="1">
      <alignment horizontal="left"/>
      <protection hidden="1"/>
    </xf>
    <xf numFmtId="0" fontId="2" fillId="0" borderId="7" xfId="0" applyFont="1" applyBorder="1" applyAlignment="1" applyProtection="1">
      <alignment horizontal="left"/>
      <protection hidden="1"/>
    </xf>
    <xf numFmtId="0" fontId="12" fillId="0" borderId="4" xfId="0" applyFont="1" applyBorder="1" applyAlignment="1" applyProtection="1">
      <alignment horizontal="left" vertical="center" wrapText="1"/>
      <protection hidden="1"/>
    </xf>
    <xf numFmtId="164" fontId="20" fillId="9" borderId="2" xfId="2" applyNumberFormat="1" applyFont="1" applyFill="1" applyBorder="1" applyAlignment="1" applyProtection="1">
      <alignment horizontal="center" vertical="center" wrapText="1"/>
      <protection hidden="1"/>
    </xf>
    <xf numFmtId="164" fontId="20" fillId="9" borderId="4" xfId="2" applyNumberFormat="1" applyFont="1" applyFill="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protection hidden="1"/>
    </xf>
    <xf numFmtId="0" fontId="2" fillId="9" borderId="4" xfId="0" applyFont="1" applyFill="1" applyBorder="1" applyAlignment="1" applyProtection="1">
      <alignment horizontal="center" wrapText="1"/>
      <protection hidden="1"/>
    </xf>
    <xf numFmtId="0" fontId="11" fillId="0" borderId="1" xfId="0" applyFont="1" applyBorder="1" applyAlignment="1" applyProtection="1">
      <alignment horizontal="right" vertical="center"/>
      <protection hidden="1"/>
    </xf>
    <xf numFmtId="0" fontId="11" fillId="0" borderId="2" xfId="0" applyFont="1" applyBorder="1" applyAlignment="1" applyProtection="1">
      <alignment horizontal="right" vertical="center"/>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5" fillId="0" borderId="45" xfId="0" applyFont="1" applyBorder="1" applyAlignment="1" applyProtection="1">
      <alignment vertical="center" wrapText="1"/>
      <protection hidden="1"/>
    </xf>
    <xf numFmtId="0" fontId="5" fillId="0" borderId="46" xfId="0" applyFont="1" applyBorder="1" applyAlignment="1" applyProtection="1">
      <alignment vertical="center" wrapText="1"/>
      <protection hidden="1"/>
    </xf>
    <xf numFmtId="0" fontId="36" fillId="5" borderId="1" xfId="0" applyFont="1" applyFill="1" applyBorder="1" applyAlignment="1" applyProtection="1">
      <alignment horizontal="right" vertical="center" wrapText="1"/>
      <protection hidden="1"/>
    </xf>
    <xf numFmtId="0" fontId="36" fillId="5" borderId="2" xfId="0" applyFont="1" applyFill="1" applyBorder="1" applyAlignment="1" applyProtection="1">
      <alignment horizontal="right" vertical="center" wrapText="1"/>
      <protection hidden="1"/>
    </xf>
    <xf numFmtId="0" fontId="36" fillId="5" borderId="4" xfId="0" applyFont="1" applyFill="1" applyBorder="1" applyAlignment="1" applyProtection="1">
      <alignment horizontal="right" vertical="center" wrapText="1"/>
      <protection hidden="1"/>
    </xf>
    <xf numFmtId="0" fontId="5" fillId="10" borderId="1" xfId="0" applyFont="1" applyFill="1" applyBorder="1" applyAlignment="1" applyProtection="1">
      <alignment horizontal="center" wrapText="1"/>
      <protection hidden="1"/>
    </xf>
    <xf numFmtId="0" fontId="5" fillId="10" borderId="4" xfId="0" applyFont="1" applyFill="1" applyBorder="1" applyAlignment="1" applyProtection="1">
      <alignment horizontal="center"/>
      <protection hidden="1"/>
    </xf>
    <xf numFmtId="0" fontId="0" fillId="6" borderId="18" xfId="0" applyFill="1" applyBorder="1" applyAlignment="1" applyProtection="1">
      <alignment horizontal="center"/>
      <protection hidden="1"/>
    </xf>
    <xf numFmtId="0" fontId="5" fillId="10" borderId="1"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5" fillId="10" borderId="62"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59"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59" xfId="0" applyFont="1" applyFill="1" applyBorder="1" applyAlignment="1" applyProtection="1">
      <alignment horizontal="center" vertical="center" wrapText="1"/>
      <protection hidden="1"/>
    </xf>
    <xf numFmtId="0" fontId="5" fillId="6" borderId="51" xfId="0" applyFont="1" applyFill="1" applyBorder="1" applyAlignment="1" applyProtection="1">
      <alignment horizontal="center" vertical="center" wrapText="1"/>
      <protection hidden="1"/>
    </xf>
    <xf numFmtId="0" fontId="5" fillId="6" borderId="54" xfId="0" applyFont="1" applyFill="1" applyBorder="1" applyAlignment="1" applyProtection="1">
      <alignment horizontal="center" vertical="center" wrapText="1"/>
      <protection hidden="1"/>
    </xf>
    <xf numFmtId="0" fontId="0" fillId="6" borderId="51" xfId="0" applyFill="1" applyBorder="1" applyAlignment="1" applyProtection="1">
      <alignment horizontal="left" vertical="top" wrapText="1"/>
      <protection hidden="1"/>
    </xf>
    <xf numFmtId="0" fontId="0" fillId="6" borderId="54" xfId="0" applyFill="1" applyBorder="1" applyAlignment="1" applyProtection="1">
      <alignment horizontal="left" vertical="top" wrapText="1"/>
      <protection hidden="1"/>
    </xf>
    <xf numFmtId="3" fontId="5" fillId="6" borderId="51" xfId="0" applyNumberFormat="1" applyFont="1" applyFill="1" applyBorder="1" applyAlignment="1" applyProtection="1">
      <alignment horizontal="center" vertical="center"/>
      <protection hidden="1"/>
    </xf>
    <xf numFmtId="3" fontId="5" fillId="6" borderId="54" xfId="0" applyNumberFormat="1" applyFont="1" applyFill="1" applyBorder="1" applyAlignment="1" applyProtection="1">
      <alignment horizontal="center" vertical="center"/>
      <protection hidden="1"/>
    </xf>
    <xf numFmtId="0" fontId="5" fillId="6" borderId="54" xfId="0" applyFont="1"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3" fontId="5" fillId="6" borderId="54" xfId="0" applyNumberFormat="1"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wrapText="1"/>
      <protection hidden="1"/>
    </xf>
  </cellXfs>
  <cellStyles count="4">
    <cellStyle name="Comma" xfId="2" builtinId="3"/>
    <cellStyle name="Hyperlink" xfId="3" builtinId="8"/>
    <cellStyle name="Normal" xfId="0" builtinId="0"/>
    <cellStyle name="Percent" xfId="1" builtinId="5"/>
  </cellStyles>
  <dxfs count="11">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1421423</xdr:colOff>
      <xdr:row>6</xdr:row>
      <xdr:rowOff>69085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21981</xdr:colOff>
      <xdr:row>68</xdr:row>
      <xdr:rowOff>1</xdr:rowOff>
    </xdr:from>
    <xdr:ext cx="7480788" cy="1212084"/>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xdr:colOff>
      <xdr:row>35</xdr:row>
      <xdr:rowOff>220185</xdr:rowOff>
    </xdr:from>
    <xdr:to>
      <xdr:col>3</xdr:col>
      <xdr:colOff>5</xdr:colOff>
      <xdr:row>36</xdr:row>
      <xdr:rowOff>365553</xdr:rowOff>
    </xdr:to>
    <xdr:cxnSp macro="">
      <xdr:nvCxnSpPr>
        <xdr:cNvPr id="13" name="12 - Γωνιακή σύνδεση"/>
        <xdr:cNvCxnSpPr/>
      </xdr:nvCxnSpPr>
      <xdr:spPr>
        <a:xfrm rot="10800000" flipV="1">
          <a:off x="12731322" y="19884161"/>
          <a:ext cx="1614105" cy="66023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2474</xdr:colOff>
      <xdr:row>35</xdr:row>
      <xdr:rowOff>232557</xdr:rowOff>
    </xdr:from>
    <xdr:to>
      <xdr:col>3</xdr:col>
      <xdr:colOff>0</xdr:colOff>
      <xdr:row>37</xdr:row>
      <xdr:rowOff>247402</xdr:rowOff>
    </xdr:to>
    <xdr:cxnSp macro="">
      <xdr:nvCxnSpPr>
        <xdr:cNvPr id="19" name="18 - Γωνιακή σύνδεση"/>
        <xdr:cNvCxnSpPr/>
      </xdr:nvCxnSpPr>
      <xdr:spPr>
        <a:xfrm rot="10800000" flipV="1">
          <a:off x="10024753" y="19339460"/>
          <a:ext cx="1501734" cy="122464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134"/>
  <sheetViews>
    <sheetView view="pageBreakPreview" zoomScale="130" zoomScaleNormal="130" zoomScaleSheetLayoutView="130" workbookViewId="0">
      <selection activeCell="A68" sqref="A68"/>
    </sheetView>
  </sheetViews>
  <sheetFormatPr defaultColWidth="9.140625" defaultRowHeight="15"/>
  <cols>
    <col min="1" max="1" width="9.140625" style="94" customWidth="1"/>
    <col min="2" max="10" width="9.140625" style="94"/>
    <col min="11" max="11" width="21.5703125" style="94" customWidth="1"/>
    <col min="12" max="16384" width="9.140625" style="94"/>
  </cols>
  <sheetData>
    <row r="8" spans="1:11" ht="18.75">
      <c r="A8" s="306" t="s">
        <v>244</v>
      </c>
      <c r="B8" s="306"/>
      <c r="C8" s="306"/>
      <c r="D8" s="306"/>
      <c r="E8" s="306"/>
      <c r="F8" s="306"/>
      <c r="G8" s="306"/>
      <c r="H8" s="306"/>
      <c r="I8" s="306"/>
      <c r="J8" s="306"/>
      <c r="K8" s="306"/>
    </row>
    <row r="9" spans="1:11" ht="6" customHeight="1"/>
    <row r="10" spans="1:11">
      <c r="A10" s="222" t="s">
        <v>190</v>
      </c>
      <c r="B10" s="223"/>
      <c r="C10" s="223"/>
      <c r="D10" s="223"/>
      <c r="E10" s="223"/>
      <c r="F10" s="223"/>
      <c r="G10" s="223"/>
      <c r="H10" s="223"/>
      <c r="I10" s="223"/>
      <c r="J10" s="223"/>
      <c r="K10" s="223"/>
    </row>
    <row r="11" spans="1:11">
      <c r="A11" s="223" t="s">
        <v>202</v>
      </c>
      <c r="B11" s="223"/>
      <c r="C11" s="223"/>
      <c r="D11" s="223"/>
      <c r="E11" s="223"/>
      <c r="F11" s="223"/>
      <c r="G11" s="223"/>
      <c r="H11" s="223"/>
      <c r="I11" s="223"/>
      <c r="J11" s="223"/>
      <c r="K11" s="223"/>
    </row>
    <row r="12" spans="1:11" ht="6" customHeight="1"/>
    <row r="13" spans="1:11">
      <c r="A13" s="222" t="s">
        <v>143</v>
      </c>
      <c r="B13" s="223"/>
      <c r="C13" s="223"/>
      <c r="D13" s="223"/>
      <c r="E13" s="223"/>
      <c r="F13" s="223"/>
      <c r="G13" s="223"/>
      <c r="H13" s="223"/>
      <c r="I13" s="223"/>
      <c r="J13" s="223"/>
      <c r="K13" s="223"/>
    </row>
    <row r="14" spans="1:11">
      <c r="A14" s="223" t="s">
        <v>150</v>
      </c>
      <c r="B14" s="223"/>
      <c r="C14" s="223"/>
      <c r="D14" s="223"/>
      <c r="E14" s="223"/>
      <c r="F14" s="223"/>
      <c r="G14" s="223"/>
      <c r="H14" s="223"/>
      <c r="I14" s="223"/>
      <c r="J14" s="223"/>
      <c r="K14" s="223"/>
    </row>
    <row r="15" spans="1:11">
      <c r="A15" s="223" t="s">
        <v>165</v>
      </c>
      <c r="B15" s="223"/>
      <c r="C15" s="223"/>
      <c r="D15" s="223"/>
      <c r="E15" s="223"/>
      <c r="F15" s="223"/>
      <c r="G15" s="223"/>
      <c r="H15" s="223"/>
      <c r="I15" s="223"/>
      <c r="J15" s="223"/>
      <c r="K15" s="223"/>
    </row>
    <row r="16" spans="1:11">
      <c r="A16" s="223" t="s">
        <v>151</v>
      </c>
      <c r="B16" s="223"/>
      <c r="C16" s="223"/>
      <c r="D16" s="223"/>
      <c r="E16" s="223"/>
      <c r="F16" s="223"/>
      <c r="G16" s="223"/>
      <c r="H16" s="223"/>
      <c r="I16" s="223"/>
      <c r="J16" s="223"/>
      <c r="K16" s="223"/>
    </row>
    <row r="17" spans="1:11">
      <c r="A17" s="223" t="s">
        <v>245</v>
      </c>
      <c r="B17" s="223"/>
      <c r="C17" s="223"/>
      <c r="D17" s="223"/>
      <c r="E17" s="223"/>
      <c r="F17" s="223"/>
      <c r="G17" s="223"/>
      <c r="H17" s="223"/>
      <c r="I17" s="223"/>
      <c r="J17" s="223"/>
      <c r="K17" s="223"/>
    </row>
    <row r="18" spans="1:11">
      <c r="A18" s="223" t="s">
        <v>246</v>
      </c>
      <c r="B18" s="223"/>
      <c r="C18" s="223"/>
      <c r="D18" s="223"/>
      <c r="E18" s="223"/>
      <c r="F18" s="223"/>
      <c r="G18" s="223"/>
      <c r="H18" s="223"/>
      <c r="I18" s="223"/>
      <c r="J18" s="223"/>
      <c r="K18" s="223"/>
    </row>
    <row r="19" spans="1:11">
      <c r="A19" s="223" t="s">
        <v>247</v>
      </c>
      <c r="B19" s="223"/>
      <c r="C19" s="223"/>
      <c r="D19" s="223"/>
      <c r="E19" s="223"/>
      <c r="F19" s="223"/>
      <c r="G19" s="223"/>
      <c r="H19" s="223"/>
      <c r="I19" s="223"/>
      <c r="J19" s="223"/>
      <c r="K19" s="223"/>
    </row>
    <row r="20" spans="1:11">
      <c r="A20" s="223" t="s">
        <v>248</v>
      </c>
      <c r="B20" s="223"/>
      <c r="C20" s="223"/>
      <c r="D20" s="223"/>
      <c r="E20" s="223"/>
      <c r="F20" s="223"/>
      <c r="G20" s="223"/>
      <c r="H20" s="223"/>
      <c r="I20" s="223"/>
      <c r="J20" s="223"/>
      <c r="K20" s="223"/>
    </row>
    <row r="21" spans="1:11">
      <c r="A21" s="223" t="s">
        <v>218</v>
      </c>
      <c r="B21" s="223"/>
      <c r="C21" s="223"/>
      <c r="D21" s="223"/>
      <c r="E21" s="223"/>
      <c r="F21" s="223"/>
      <c r="G21" s="223"/>
      <c r="H21" s="223"/>
      <c r="I21" s="223"/>
      <c r="J21" s="223"/>
      <c r="K21" s="223"/>
    </row>
    <row r="22" spans="1:11" ht="6" customHeight="1">
      <c r="A22" s="223"/>
      <c r="B22" s="223"/>
      <c r="C22" s="223"/>
      <c r="D22" s="223"/>
      <c r="E22" s="223"/>
      <c r="F22" s="223"/>
      <c r="G22" s="223"/>
      <c r="H22" s="223"/>
      <c r="I22" s="223"/>
      <c r="J22" s="223"/>
      <c r="K22" s="223"/>
    </row>
    <row r="23" spans="1:11">
      <c r="A23" s="222" t="s">
        <v>219</v>
      </c>
      <c r="B23" s="223"/>
      <c r="C23" s="223"/>
      <c r="D23" s="223"/>
      <c r="E23" s="223"/>
      <c r="F23" s="223"/>
      <c r="G23" s="223"/>
      <c r="H23" s="223"/>
      <c r="I23" s="223"/>
      <c r="J23" s="223"/>
      <c r="K23" s="223"/>
    </row>
    <row r="24" spans="1:11">
      <c r="A24" s="286" t="s">
        <v>220</v>
      </c>
      <c r="B24" s="223"/>
      <c r="C24" s="223"/>
      <c r="D24" s="223"/>
      <c r="E24" s="223"/>
      <c r="F24" s="223"/>
      <c r="G24" s="223"/>
      <c r="H24" s="223"/>
      <c r="I24" s="223"/>
      <c r="J24" s="223"/>
      <c r="K24" s="223"/>
    </row>
    <row r="25" spans="1:11">
      <c r="A25" s="223" t="s">
        <v>249</v>
      </c>
      <c r="B25" s="223"/>
      <c r="C25" s="223"/>
      <c r="D25" s="223"/>
      <c r="E25" s="223"/>
      <c r="F25" s="223"/>
      <c r="G25" s="223"/>
      <c r="H25" s="223"/>
      <c r="I25" s="223"/>
      <c r="J25" s="223"/>
      <c r="K25" s="223"/>
    </row>
    <row r="26" spans="1:11">
      <c r="A26" s="223" t="s">
        <v>145</v>
      </c>
      <c r="B26" s="223"/>
      <c r="C26" s="223"/>
      <c r="D26" s="223"/>
      <c r="E26" s="223"/>
      <c r="F26" s="223"/>
      <c r="G26" s="223"/>
      <c r="H26" s="223"/>
      <c r="I26" s="223"/>
      <c r="J26" s="223"/>
      <c r="K26" s="223"/>
    </row>
    <row r="27" spans="1:11">
      <c r="A27" s="223" t="s">
        <v>146</v>
      </c>
      <c r="B27" s="223"/>
      <c r="C27" s="223"/>
      <c r="D27" s="223"/>
      <c r="E27" s="223"/>
      <c r="F27" s="223"/>
      <c r="G27" s="223"/>
      <c r="H27" s="223"/>
      <c r="I27" s="223"/>
      <c r="J27" s="223"/>
      <c r="K27" s="223"/>
    </row>
    <row r="28" spans="1:11">
      <c r="A28" s="286" t="s">
        <v>221</v>
      </c>
      <c r="B28" s="223"/>
      <c r="C28" s="223"/>
      <c r="D28" s="223"/>
      <c r="E28" s="223"/>
      <c r="F28" s="223"/>
      <c r="G28" s="223"/>
      <c r="H28" s="223"/>
      <c r="I28" s="223"/>
      <c r="J28" s="223"/>
      <c r="K28" s="223"/>
    </row>
    <row r="29" spans="1:11">
      <c r="A29" s="223" t="s">
        <v>152</v>
      </c>
      <c r="B29" s="223"/>
      <c r="C29" s="223"/>
      <c r="D29" s="223"/>
      <c r="E29" s="223"/>
      <c r="F29" s="223"/>
      <c r="G29" s="223"/>
      <c r="H29" s="223"/>
      <c r="I29" s="223"/>
      <c r="J29" s="223"/>
      <c r="K29" s="223"/>
    </row>
    <row r="30" spans="1:11">
      <c r="A30" s="223" t="s">
        <v>251</v>
      </c>
      <c r="B30" s="223"/>
      <c r="C30" s="223"/>
      <c r="D30" s="223"/>
      <c r="E30" s="223"/>
      <c r="F30" s="223"/>
      <c r="G30" s="223"/>
      <c r="H30" s="223"/>
      <c r="I30" s="223"/>
      <c r="J30" s="223"/>
      <c r="K30" s="223"/>
    </row>
    <row r="31" spans="1:11" ht="6" customHeight="1">
      <c r="A31" s="223"/>
      <c r="B31" s="223"/>
      <c r="C31" s="223"/>
      <c r="D31" s="223"/>
      <c r="E31" s="223"/>
      <c r="F31" s="223"/>
      <c r="G31" s="223"/>
      <c r="H31" s="223"/>
      <c r="I31" s="223"/>
      <c r="J31" s="223"/>
      <c r="K31" s="223"/>
    </row>
    <row r="32" spans="1:11">
      <c r="A32" s="222" t="s">
        <v>222</v>
      </c>
      <c r="B32" s="223"/>
      <c r="C32" s="223"/>
      <c r="D32" s="223"/>
      <c r="E32" s="223"/>
      <c r="F32" s="223"/>
      <c r="G32" s="223"/>
      <c r="H32" s="223"/>
      <c r="I32" s="223"/>
      <c r="J32" s="223"/>
      <c r="K32" s="223"/>
    </row>
    <row r="33" spans="1:11">
      <c r="A33" s="286" t="s">
        <v>223</v>
      </c>
      <c r="B33" s="223"/>
      <c r="C33" s="223"/>
      <c r="D33" s="223"/>
      <c r="E33" s="223"/>
      <c r="F33" s="223"/>
      <c r="G33" s="223"/>
      <c r="H33" s="223"/>
      <c r="I33" s="223"/>
      <c r="J33" s="223"/>
      <c r="K33" s="223"/>
    </row>
    <row r="34" spans="1:11">
      <c r="A34" s="223" t="s">
        <v>252</v>
      </c>
      <c r="B34" s="223"/>
      <c r="C34" s="223"/>
      <c r="D34" s="223"/>
      <c r="E34" s="223"/>
      <c r="F34" s="223"/>
      <c r="G34" s="223"/>
      <c r="H34" s="223"/>
      <c r="I34" s="223"/>
      <c r="J34" s="223"/>
      <c r="K34" s="223"/>
    </row>
    <row r="35" spans="1:11">
      <c r="A35" s="223" t="s">
        <v>153</v>
      </c>
      <c r="B35" s="223"/>
      <c r="C35" s="223"/>
      <c r="D35" s="223"/>
      <c r="E35" s="223"/>
      <c r="F35" s="223"/>
      <c r="G35" s="223"/>
      <c r="H35" s="223"/>
      <c r="I35" s="223"/>
      <c r="J35" s="223"/>
      <c r="K35" s="223"/>
    </row>
    <row r="36" spans="1:11">
      <c r="A36" s="223" t="s">
        <v>253</v>
      </c>
      <c r="B36" s="223"/>
      <c r="C36" s="223"/>
      <c r="D36" s="223"/>
      <c r="E36" s="223"/>
      <c r="F36" s="223"/>
      <c r="G36" s="223"/>
      <c r="H36" s="223"/>
      <c r="I36" s="223"/>
      <c r="J36" s="223"/>
      <c r="K36" s="223"/>
    </row>
    <row r="37" spans="1:11">
      <c r="A37" s="223" t="s">
        <v>254</v>
      </c>
      <c r="B37" s="223"/>
      <c r="C37" s="223"/>
      <c r="D37" s="223"/>
      <c r="E37" s="223"/>
      <c r="F37" s="223"/>
      <c r="G37" s="223"/>
      <c r="H37" s="223"/>
      <c r="I37" s="223"/>
      <c r="J37" s="223"/>
      <c r="K37" s="223"/>
    </row>
    <row r="38" spans="1:11">
      <c r="A38" s="223" t="s">
        <v>255</v>
      </c>
      <c r="B38" s="223"/>
      <c r="C38" s="223"/>
      <c r="D38" s="223"/>
      <c r="E38" s="223"/>
      <c r="F38" s="223"/>
      <c r="G38" s="223"/>
      <c r="H38" s="223"/>
      <c r="I38" s="223"/>
      <c r="J38" s="223"/>
      <c r="K38" s="223"/>
    </row>
    <row r="39" spans="1:11">
      <c r="A39" s="286" t="s">
        <v>224</v>
      </c>
      <c r="B39" s="223"/>
      <c r="C39" s="223"/>
      <c r="D39" s="223"/>
      <c r="E39" s="223"/>
      <c r="F39" s="223"/>
      <c r="G39" s="223"/>
      <c r="H39" s="223"/>
      <c r="I39" s="223"/>
      <c r="J39" s="223"/>
      <c r="K39" s="223"/>
    </row>
    <row r="40" spans="1:11">
      <c r="A40" s="223" t="s">
        <v>155</v>
      </c>
      <c r="B40" s="223"/>
      <c r="C40" s="223"/>
      <c r="D40" s="223"/>
      <c r="E40" s="223"/>
      <c r="F40" s="223"/>
      <c r="G40" s="223"/>
      <c r="H40" s="223"/>
      <c r="I40" s="223"/>
      <c r="J40" s="223"/>
      <c r="K40" s="223"/>
    </row>
    <row r="41" spans="1:11">
      <c r="A41" s="223" t="s">
        <v>154</v>
      </c>
      <c r="B41" s="223"/>
      <c r="C41" s="223"/>
      <c r="D41" s="223"/>
      <c r="E41" s="223"/>
      <c r="F41" s="223"/>
      <c r="G41" s="223"/>
      <c r="H41" s="223"/>
      <c r="I41" s="223"/>
      <c r="J41" s="223"/>
      <c r="K41" s="223"/>
    </row>
    <row r="42" spans="1:11">
      <c r="A42" s="286" t="s">
        <v>225</v>
      </c>
      <c r="B42" s="223"/>
      <c r="C42" s="223"/>
      <c r="D42" s="223"/>
      <c r="E42" s="223"/>
      <c r="F42" s="223"/>
      <c r="G42" s="223"/>
      <c r="H42" s="223"/>
      <c r="I42" s="223"/>
      <c r="J42" s="223"/>
      <c r="K42" s="223"/>
    </row>
    <row r="43" spans="1:11">
      <c r="A43" s="223" t="s">
        <v>155</v>
      </c>
      <c r="B43" s="223"/>
      <c r="C43" s="223"/>
      <c r="D43" s="223"/>
      <c r="E43" s="223"/>
      <c r="F43" s="223"/>
      <c r="G43" s="223"/>
      <c r="H43" s="223"/>
      <c r="I43" s="223"/>
      <c r="J43" s="223"/>
      <c r="K43" s="223"/>
    </row>
    <row r="44" spans="1:11" ht="6" customHeight="1">
      <c r="A44" s="223"/>
      <c r="B44" s="223"/>
      <c r="C44" s="223"/>
      <c r="D44" s="223"/>
      <c r="E44" s="223"/>
      <c r="F44" s="223"/>
      <c r="G44" s="223"/>
      <c r="H44" s="223"/>
      <c r="I44" s="223"/>
      <c r="J44" s="223"/>
      <c r="K44" s="223"/>
    </row>
    <row r="45" spans="1:11">
      <c r="A45" s="222" t="s">
        <v>226</v>
      </c>
      <c r="B45" s="223"/>
      <c r="C45" s="223"/>
      <c r="D45" s="223"/>
      <c r="E45" s="223"/>
      <c r="F45" s="223"/>
      <c r="G45" s="223"/>
      <c r="H45" s="223"/>
      <c r="I45" s="223"/>
      <c r="J45" s="223"/>
      <c r="K45" s="223"/>
    </row>
    <row r="46" spans="1:11">
      <c r="A46" s="286" t="s">
        <v>227</v>
      </c>
      <c r="B46" s="223"/>
      <c r="C46" s="223"/>
      <c r="D46" s="223"/>
      <c r="E46" s="223"/>
      <c r="F46" s="223"/>
      <c r="G46" s="223"/>
      <c r="H46" s="223"/>
      <c r="I46" s="223"/>
      <c r="J46" s="223"/>
      <c r="K46" s="223"/>
    </row>
    <row r="47" spans="1:11">
      <c r="A47" s="223" t="s">
        <v>189</v>
      </c>
      <c r="B47" s="223"/>
      <c r="C47" s="223"/>
      <c r="D47" s="223"/>
      <c r="E47" s="223"/>
      <c r="F47" s="223"/>
      <c r="G47" s="223"/>
      <c r="H47" s="223"/>
      <c r="I47" s="223"/>
      <c r="J47" s="223"/>
      <c r="K47" s="223"/>
    </row>
    <row r="48" spans="1:11">
      <c r="A48" s="223" t="s">
        <v>156</v>
      </c>
      <c r="B48" s="223"/>
      <c r="C48" s="223"/>
      <c r="D48" s="223"/>
      <c r="E48" s="223"/>
      <c r="F48" s="223"/>
      <c r="G48" s="223"/>
      <c r="H48" s="223"/>
      <c r="I48" s="223"/>
      <c r="J48" s="223"/>
      <c r="K48" s="223"/>
    </row>
    <row r="49" spans="1:11">
      <c r="A49" s="223" t="s">
        <v>259</v>
      </c>
      <c r="B49" s="223"/>
      <c r="C49" s="223"/>
      <c r="D49" s="223"/>
      <c r="E49" s="223"/>
      <c r="F49" s="223"/>
      <c r="G49" s="223"/>
      <c r="H49" s="223"/>
      <c r="I49" s="223"/>
      <c r="J49" s="223"/>
      <c r="K49" s="223"/>
    </row>
    <row r="50" spans="1:11">
      <c r="A50" s="223" t="s">
        <v>157</v>
      </c>
      <c r="B50" s="223"/>
      <c r="C50" s="223"/>
      <c r="D50" s="223"/>
      <c r="E50" s="223"/>
      <c r="F50" s="223"/>
      <c r="G50" s="223"/>
      <c r="H50" s="223"/>
      <c r="I50" s="223"/>
      <c r="J50" s="223"/>
      <c r="K50" s="223"/>
    </row>
    <row r="51" spans="1:11">
      <c r="A51" s="286" t="s">
        <v>228</v>
      </c>
      <c r="B51" s="223"/>
      <c r="C51" s="223"/>
      <c r="D51" s="223"/>
      <c r="E51" s="223"/>
      <c r="F51" s="223"/>
      <c r="G51" s="223"/>
      <c r="H51" s="223"/>
      <c r="I51" s="223"/>
      <c r="J51" s="223"/>
      <c r="K51" s="223"/>
    </row>
    <row r="52" spans="1:11">
      <c r="A52" s="223" t="s">
        <v>189</v>
      </c>
      <c r="B52" s="223"/>
      <c r="C52" s="223"/>
      <c r="D52" s="223"/>
      <c r="E52" s="223"/>
      <c r="F52" s="223"/>
      <c r="G52" s="223"/>
      <c r="H52" s="223"/>
      <c r="I52" s="223"/>
      <c r="J52" s="223"/>
      <c r="K52" s="223"/>
    </row>
    <row r="53" spans="1:11">
      <c r="A53" s="223" t="s">
        <v>260</v>
      </c>
      <c r="B53" s="223"/>
      <c r="C53" s="223"/>
      <c r="D53" s="223"/>
      <c r="E53" s="223"/>
      <c r="F53" s="223"/>
      <c r="G53" s="223"/>
      <c r="H53" s="223"/>
      <c r="I53" s="223"/>
      <c r="J53" s="223"/>
      <c r="K53" s="223"/>
    </row>
    <row r="54" spans="1:11">
      <c r="A54" s="223" t="s">
        <v>256</v>
      </c>
      <c r="B54" s="223"/>
      <c r="C54" s="223"/>
      <c r="D54" s="223"/>
      <c r="E54" s="223"/>
      <c r="F54" s="223"/>
      <c r="G54" s="223"/>
      <c r="H54" s="223"/>
      <c r="I54" s="223"/>
      <c r="J54" s="223"/>
      <c r="K54" s="223"/>
    </row>
    <row r="55" spans="1:11">
      <c r="A55" s="286" t="s">
        <v>229</v>
      </c>
      <c r="B55" s="223"/>
      <c r="C55" s="223"/>
      <c r="D55" s="223"/>
      <c r="E55" s="223"/>
      <c r="F55" s="223"/>
      <c r="G55" s="223"/>
      <c r="H55" s="223"/>
      <c r="I55" s="223"/>
      <c r="J55" s="223"/>
      <c r="K55" s="223"/>
    </row>
    <row r="56" spans="1:11">
      <c r="A56" s="223" t="s">
        <v>189</v>
      </c>
      <c r="B56" s="223"/>
      <c r="C56" s="223"/>
      <c r="D56" s="223"/>
      <c r="E56" s="223"/>
      <c r="F56" s="223"/>
      <c r="G56" s="223"/>
      <c r="H56" s="223"/>
      <c r="I56" s="223"/>
      <c r="J56" s="223"/>
      <c r="K56" s="223"/>
    </row>
    <row r="57" spans="1:11">
      <c r="A57" s="223" t="s">
        <v>158</v>
      </c>
      <c r="B57" s="223"/>
      <c r="C57" s="223"/>
      <c r="D57" s="223"/>
      <c r="E57" s="223"/>
      <c r="F57" s="223"/>
      <c r="G57" s="223"/>
      <c r="H57" s="223"/>
      <c r="I57" s="223"/>
      <c r="J57" s="223"/>
      <c r="K57" s="223"/>
    </row>
    <row r="58" spans="1:11" ht="6" customHeight="1">
      <c r="A58" s="223"/>
      <c r="B58" s="223"/>
      <c r="C58" s="223"/>
      <c r="D58" s="223"/>
      <c r="E58" s="223"/>
      <c r="F58" s="223"/>
      <c r="G58" s="223"/>
      <c r="H58" s="223"/>
      <c r="I58" s="223"/>
      <c r="J58" s="223"/>
      <c r="K58" s="223"/>
    </row>
    <row r="59" spans="1:11">
      <c r="A59" s="222" t="s">
        <v>147</v>
      </c>
      <c r="B59" s="223"/>
      <c r="C59" s="223"/>
      <c r="D59" s="223"/>
      <c r="E59" s="223"/>
      <c r="F59" s="223"/>
      <c r="G59" s="223"/>
      <c r="H59" s="223"/>
      <c r="I59" s="223"/>
      <c r="J59" s="223"/>
      <c r="K59" s="223"/>
    </row>
    <row r="60" spans="1:11">
      <c r="A60" s="223" t="s">
        <v>250</v>
      </c>
      <c r="B60" s="223"/>
      <c r="C60" s="223"/>
      <c r="D60" s="223"/>
      <c r="E60" s="223"/>
      <c r="F60" s="223"/>
      <c r="G60" s="223"/>
      <c r="H60" s="223"/>
      <c r="I60" s="223"/>
      <c r="J60" s="223"/>
      <c r="K60" s="223"/>
    </row>
    <row r="61" spans="1:11">
      <c r="A61" s="223" t="s">
        <v>148</v>
      </c>
      <c r="B61" s="223"/>
      <c r="C61" s="223"/>
      <c r="D61" s="223"/>
      <c r="E61" s="223"/>
      <c r="F61" s="223"/>
      <c r="G61" s="223"/>
      <c r="H61" s="223"/>
      <c r="I61" s="223"/>
      <c r="J61" s="223"/>
      <c r="K61" s="223"/>
    </row>
    <row r="62" spans="1:11">
      <c r="A62" s="223" t="s">
        <v>149</v>
      </c>
      <c r="B62" s="223"/>
      <c r="C62" s="223"/>
      <c r="D62" s="223"/>
      <c r="E62" s="223"/>
      <c r="F62" s="223"/>
      <c r="G62" s="223"/>
      <c r="H62" s="223"/>
      <c r="I62" s="223"/>
      <c r="J62" s="223"/>
      <c r="K62" s="223"/>
    </row>
    <row r="63" spans="1:11" ht="6" customHeight="1">
      <c r="A63" s="223"/>
      <c r="B63" s="223"/>
      <c r="C63" s="223"/>
      <c r="D63" s="223"/>
      <c r="E63" s="223"/>
      <c r="F63" s="223"/>
      <c r="G63" s="223"/>
      <c r="H63" s="223"/>
      <c r="I63" s="223"/>
      <c r="J63" s="223"/>
      <c r="K63" s="223"/>
    </row>
    <row r="64" spans="1:11">
      <c r="A64" s="222" t="s">
        <v>159</v>
      </c>
      <c r="B64" s="223"/>
      <c r="C64" s="223"/>
      <c r="D64" s="223"/>
      <c r="E64" s="223"/>
      <c r="F64" s="223"/>
      <c r="G64" s="223"/>
      <c r="H64" s="223"/>
      <c r="I64" s="223"/>
      <c r="J64" s="223"/>
      <c r="K64" s="223"/>
    </row>
    <row r="65" spans="1:11">
      <c r="A65" s="223" t="s">
        <v>257</v>
      </c>
    </row>
    <row r="66" spans="1:11">
      <c r="A66" s="223" t="s">
        <v>258</v>
      </c>
    </row>
    <row r="76" spans="1:11" ht="18.75">
      <c r="A76" s="306" t="s">
        <v>284</v>
      </c>
      <c r="B76" s="306"/>
      <c r="C76" s="306"/>
      <c r="D76" s="306"/>
      <c r="E76" s="306"/>
      <c r="F76" s="306"/>
      <c r="G76" s="306"/>
      <c r="H76" s="306"/>
      <c r="I76" s="306"/>
      <c r="J76" s="306"/>
      <c r="K76" s="306"/>
    </row>
    <row r="77" spans="1:11" ht="6" customHeight="1"/>
    <row r="78" spans="1:11">
      <c r="A78" s="222" t="s">
        <v>285</v>
      </c>
      <c r="B78" s="223"/>
      <c r="C78" s="223"/>
      <c r="D78" s="223"/>
      <c r="E78" s="223"/>
      <c r="F78" s="223"/>
      <c r="G78" s="223"/>
      <c r="H78" s="223"/>
      <c r="I78" s="223"/>
      <c r="J78" s="223"/>
      <c r="K78" s="223"/>
    </row>
    <row r="79" spans="1:11">
      <c r="A79" s="223" t="s">
        <v>286</v>
      </c>
      <c r="B79" s="223"/>
      <c r="C79" s="223"/>
      <c r="D79" s="223"/>
      <c r="E79" s="223"/>
      <c r="F79" s="223"/>
      <c r="G79" s="223"/>
      <c r="H79" s="223"/>
      <c r="I79" s="223"/>
      <c r="J79" s="223"/>
      <c r="K79" s="223"/>
    </row>
    <row r="80" spans="1:11" ht="6" customHeight="1"/>
    <row r="81" spans="1:12">
      <c r="A81" s="222" t="s">
        <v>287</v>
      </c>
      <c r="B81" s="223"/>
      <c r="C81" s="223"/>
      <c r="D81" s="223"/>
      <c r="E81" s="223"/>
      <c r="F81" s="223"/>
      <c r="G81" s="223"/>
      <c r="H81" s="223"/>
      <c r="I81" s="223"/>
      <c r="J81" s="223"/>
      <c r="K81" s="223"/>
    </row>
    <row r="82" spans="1:12">
      <c r="A82" s="223" t="s">
        <v>288</v>
      </c>
      <c r="B82" s="223"/>
      <c r="C82" s="223"/>
      <c r="D82" s="223"/>
      <c r="E82" s="223"/>
      <c r="F82" s="223"/>
      <c r="G82" s="223"/>
      <c r="H82" s="223"/>
      <c r="I82" s="223"/>
      <c r="J82" s="223"/>
      <c r="K82" s="223"/>
    </row>
    <row r="83" spans="1:12">
      <c r="A83" s="223" t="s">
        <v>289</v>
      </c>
      <c r="B83" s="223"/>
      <c r="C83" s="223"/>
      <c r="D83" s="223"/>
      <c r="E83" s="223"/>
      <c r="F83" s="223"/>
      <c r="G83" s="223"/>
      <c r="H83" s="223"/>
      <c r="I83" s="223"/>
      <c r="J83" s="223"/>
      <c r="K83" s="223"/>
      <c r="L83" s="305"/>
    </row>
    <row r="84" spans="1:12">
      <c r="A84" s="223" t="s">
        <v>290</v>
      </c>
      <c r="B84" s="223"/>
      <c r="C84" s="223"/>
      <c r="D84" s="223"/>
      <c r="E84" s="223"/>
      <c r="F84" s="223"/>
      <c r="G84" s="223"/>
      <c r="H84" s="223"/>
      <c r="I84" s="223"/>
      <c r="J84" s="223"/>
      <c r="K84" s="223"/>
      <c r="L84" s="305"/>
    </row>
    <row r="85" spans="1:12">
      <c r="A85" s="223" t="s">
        <v>291</v>
      </c>
      <c r="B85" s="223"/>
      <c r="C85" s="223"/>
      <c r="D85" s="223"/>
      <c r="E85" s="223"/>
      <c r="F85" s="223"/>
      <c r="G85" s="223"/>
      <c r="H85" s="223"/>
      <c r="I85" s="223"/>
      <c r="J85" s="223"/>
      <c r="K85" s="223"/>
      <c r="L85" s="305"/>
    </row>
    <row r="86" spans="1:12">
      <c r="A86" s="223" t="s">
        <v>292</v>
      </c>
      <c r="B86" s="223"/>
      <c r="C86" s="223"/>
      <c r="D86" s="223"/>
      <c r="E86" s="223"/>
      <c r="F86" s="223"/>
      <c r="G86" s="223"/>
      <c r="H86" s="223"/>
      <c r="I86" s="223"/>
      <c r="J86" s="223"/>
      <c r="K86" s="223"/>
      <c r="L86" s="305"/>
    </row>
    <row r="87" spans="1:12">
      <c r="A87" s="223" t="s">
        <v>293</v>
      </c>
      <c r="B87" s="223"/>
      <c r="C87" s="223"/>
      <c r="D87" s="223"/>
      <c r="E87" s="223"/>
      <c r="F87" s="223"/>
      <c r="G87" s="223"/>
      <c r="H87" s="223"/>
      <c r="I87" s="223"/>
      <c r="J87" s="223"/>
      <c r="K87" s="223"/>
      <c r="L87" s="305"/>
    </row>
    <row r="88" spans="1:12">
      <c r="A88" s="223" t="s">
        <v>294</v>
      </c>
      <c r="B88" s="223"/>
      <c r="C88" s="223"/>
      <c r="D88" s="223"/>
      <c r="E88" s="223"/>
      <c r="F88" s="223"/>
      <c r="G88" s="223"/>
      <c r="H88" s="223"/>
      <c r="I88" s="223"/>
      <c r="J88" s="223"/>
      <c r="K88" s="223"/>
    </row>
    <row r="89" spans="1:12" ht="6" customHeight="1">
      <c r="A89" s="223"/>
      <c r="B89" s="223"/>
      <c r="C89" s="223"/>
      <c r="D89" s="223"/>
      <c r="E89" s="223"/>
      <c r="F89" s="223"/>
      <c r="G89" s="223"/>
      <c r="H89" s="223"/>
      <c r="I89" s="223"/>
      <c r="J89" s="223"/>
      <c r="K89" s="223"/>
    </row>
    <row r="90" spans="1:12">
      <c r="A90" s="222" t="s">
        <v>295</v>
      </c>
      <c r="B90" s="223"/>
      <c r="C90" s="223"/>
      <c r="D90" s="223"/>
      <c r="E90" s="223"/>
      <c r="F90" s="223"/>
      <c r="G90" s="223"/>
      <c r="H90" s="223"/>
      <c r="I90" s="223"/>
      <c r="J90" s="223"/>
      <c r="K90" s="223"/>
      <c r="L90" s="305"/>
    </row>
    <row r="91" spans="1:12">
      <c r="A91" s="286" t="s">
        <v>296</v>
      </c>
      <c r="B91" s="223"/>
      <c r="C91" s="223"/>
      <c r="D91" s="223"/>
      <c r="E91" s="223"/>
      <c r="F91" s="223"/>
      <c r="G91" s="223"/>
      <c r="H91" s="223"/>
      <c r="I91" s="223"/>
      <c r="J91" s="223"/>
      <c r="K91" s="223"/>
      <c r="L91" s="305"/>
    </row>
    <row r="92" spans="1:12">
      <c r="A92" s="223" t="s">
        <v>307</v>
      </c>
      <c r="B92" s="223"/>
      <c r="C92" s="223"/>
      <c r="D92" s="223"/>
      <c r="E92" s="223"/>
      <c r="F92" s="223"/>
      <c r="G92" s="223"/>
      <c r="H92" s="223"/>
      <c r="I92" s="223"/>
      <c r="J92" s="223"/>
      <c r="K92" s="223"/>
      <c r="L92" s="305"/>
    </row>
    <row r="93" spans="1:12">
      <c r="A93" s="223" t="s">
        <v>308</v>
      </c>
      <c r="B93" s="223"/>
      <c r="C93" s="223"/>
      <c r="D93" s="223"/>
      <c r="E93" s="223"/>
      <c r="F93" s="223"/>
      <c r="G93" s="223"/>
      <c r="H93" s="223"/>
      <c r="I93" s="223"/>
      <c r="J93" s="223"/>
      <c r="K93" s="223"/>
      <c r="L93" s="305"/>
    </row>
    <row r="94" spans="1:12">
      <c r="A94" s="223" t="s">
        <v>309</v>
      </c>
      <c r="B94" s="223"/>
      <c r="C94" s="223"/>
      <c r="D94" s="223"/>
      <c r="E94" s="223"/>
      <c r="F94" s="223"/>
      <c r="G94" s="223"/>
      <c r="H94" s="223"/>
      <c r="I94" s="223"/>
      <c r="J94" s="223"/>
      <c r="K94" s="223"/>
      <c r="L94" s="305"/>
    </row>
    <row r="95" spans="1:12">
      <c r="A95" s="286" t="s">
        <v>297</v>
      </c>
      <c r="B95" s="223"/>
      <c r="C95" s="223"/>
      <c r="D95" s="223"/>
      <c r="E95" s="223"/>
      <c r="F95" s="223"/>
      <c r="G95" s="223"/>
      <c r="H95" s="223"/>
      <c r="I95" s="223"/>
      <c r="J95" s="223"/>
      <c r="K95" s="223"/>
      <c r="L95" s="305"/>
    </row>
    <row r="96" spans="1:12">
      <c r="A96" s="223" t="s">
        <v>310</v>
      </c>
      <c r="B96" s="223"/>
      <c r="C96" s="223"/>
      <c r="D96" s="223"/>
      <c r="E96" s="223"/>
      <c r="F96" s="223"/>
      <c r="G96" s="223"/>
      <c r="H96" s="223"/>
      <c r="I96" s="223"/>
      <c r="J96" s="223"/>
      <c r="K96" s="223"/>
      <c r="L96" s="305"/>
    </row>
    <row r="97" spans="1:12">
      <c r="A97" s="223" t="s">
        <v>311</v>
      </c>
      <c r="B97" s="223"/>
      <c r="C97" s="223"/>
      <c r="D97" s="223"/>
      <c r="E97" s="223"/>
      <c r="F97" s="223"/>
      <c r="G97" s="223"/>
      <c r="H97" s="223"/>
      <c r="I97" s="223"/>
      <c r="J97" s="223"/>
      <c r="K97" s="223"/>
      <c r="L97" s="305"/>
    </row>
    <row r="98" spans="1:12" ht="6" customHeight="1">
      <c r="A98" s="223"/>
      <c r="B98" s="223"/>
      <c r="C98" s="223"/>
      <c r="D98" s="223"/>
      <c r="E98" s="223"/>
      <c r="F98" s="223"/>
      <c r="G98" s="223"/>
      <c r="H98" s="223"/>
      <c r="I98" s="223"/>
      <c r="J98" s="223"/>
      <c r="K98" s="223"/>
      <c r="L98" s="305"/>
    </row>
    <row r="99" spans="1:12">
      <c r="A99" s="286" t="s">
        <v>298</v>
      </c>
      <c r="B99" s="223"/>
      <c r="C99" s="223"/>
      <c r="D99" s="223"/>
      <c r="E99" s="223"/>
      <c r="F99" s="223"/>
      <c r="G99" s="223"/>
      <c r="H99" s="223"/>
      <c r="I99" s="223"/>
      <c r="J99" s="223"/>
      <c r="K99" s="223"/>
      <c r="L99" s="305"/>
    </row>
    <row r="100" spans="1:12">
      <c r="A100" s="223" t="s">
        <v>313</v>
      </c>
      <c r="B100" s="223"/>
      <c r="C100" s="223"/>
      <c r="D100" s="223"/>
      <c r="E100" s="223"/>
      <c r="F100" s="223"/>
      <c r="G100" s="223"/>
      <c r="H100" s="223"/>
      <c r="I100" s="223"/>
      <c r="J100" s="223"/>
      <c r="K100" s="223"/>
      <c r="L100" s="305"/>
    </row>
    <row r="101" spans="1:12">
      <c r="A101" s="223" t="s">
        <v>314</v>
      </c>
      <c r="B101" s="223"/>
      <c r="C101" s="223"/>
      <c r="D101" s="223"/>
      <c r="E101" s="223"/>
      <c r="F101" s="223"/>
      <c r="G101" s="223"/>
      <c r="H101" s="223"/>
      <c r="I101" s="223"/>
      <c r="J101" s="223"/>
      <c r="K101" s="223"/>
      <c r="L101" s="305"/>
    </row>
    <row r="102" spans="1:12">
      <c r="A102" s="223" t="s">
        <v>312</v>
      </c>
      <c r="B102" s="223"/>
      <c r="C102" s="223"/>
      <c r="D102" s="223"/>
      <c r="E102" s="223"/>
      <c r="F102" s="223"/>
      <c r="G102" s="223"/>
      <c r="H102" s="223"/>
      <c r="I102" s="223"/>
      <c r="J102" s="223"/>
      <c r="K102" s="223"/>
      <c r="L102" s="305"/>
    </row>
    <row r="103" spans="1:12">
      <c r="A103" s="223" t="s">
        <v>315</v>
      </c>
      <c r="B103" s="223"/>
      <c r="C103" s="223"/>
      <c r="D103" s="223"/>
      <c r="E103" s="223"/>
      <c r="F103" s="223"/>
      <c r="G103" s="223"/>
      <c r="H103" s="223"/>
      <c r="I103" s="223"/>
      <c r="J103" s="223"/>
      <c r="K103" s="223"/>
      <c r="L103" s="305"/>
    </row>
    <row r="104" spans="1:12">
      <c r="A104" s="223" t="s">
        <v>316</v>
      </c>
      <c r="B104" s="223"/>
      <c r="C104" s="223"/>
      <c r="D104" s="223"/>
      <c r="E104" s="223"/>
      <c r="F104" s="223"/>
      <c r="G104" s="223"/>
      <c r="H104" s="223"/>
      <c r="I104" s="223"/>
      <c r="J104" s="223"/>
      <c r="K104" s="223"/>
      <c r="L104" s="305" t="s">
        <v>299</v>
      </c>
    </row>
    <row r="105" spans="1:12">
      <c r="A105" s="286" t="s">
        <v>299</v>
      </c>
      <c r="B105" s="223"/>
      <c r="C105" s="223"/>
      <c r="D105" s="223"/>
      <c r="E105" s="223"/>
      <c r="F105" s="223"/>
      <c r="G105" s="223"/>
      <c r="H105" s="223"/>
      <c r="I105" s="223"/>
      <c r="J105" s="223"/>
      <c r="K105" s="223"/>
      <c r="L105" s="305"/>
    </row>
    <row r="106" spans="1:12">
      <c r="A106" s="223" t="s">
        <v>317</v>
      </c>
      <c r="B106" s="223"/>
      <c r="C106" s="223"/>
      <c r="D106" s="223"/>
      <c r="E106" s="223"/>
      <c r="F106" s="223"/>
      <c r="G106" s="223"/>
      <c r="H106" s="223"/>
      <c r="I106" s="223"/>
      <c r="J106" s="223"/>
      <c r="K106" s="223"/>
      <c r="L106" s="305"/>
    </row>
    <row r="107" spans="1:12">
      <c r="A107" s="223" t="s">
        <v>318</v>
      </c>
      <c r="B107" s="223"/>
      <c r="C107" s="223"/>
      <c r="D107" s="223"/>
      <c r="E107" s="223"/>
      <c r="F107" s="223"/>
      <c r="G107" s="223"/>
      <c r="H107" s="223"/>
      <c r="I107" s="223"/>
      <c r="J107" s="223"/>
      <c r="K107" s="223"/>
      <c r="L107" s="305"/>
    </row>
    <row r="108" spans="1:12">
      <c r="A108" s="286" t="s">
        <v>300</v>
      </c>
      <c r="B108" s="223"/>
      <c r="C108" s="223"/>
      <c r="D108" s="223"/>
      <c r="E108" s="223"/>
      <c r="F108" s="223"/>
      <c r="G108" s="223"/>
      <c r="H108" s="223"/>
      <c r="I108" s="223"/>
      <c r="J108" s="223"/>
      <c r="K108" s="223"/>
      <c r="L108" s="305"/>
    </row>
    <row r="109" spans="1:12">
      <c r="A109" s="223" t="s">
        <v>317</v>
      </c>
      <c r="B109" s="223"/>
      <c r="C109" s="223"/>
      <c r="D109" s="223"/>
      <c r="E109" s="223"/>
      <c r="F109" s="223"/>
      <c r="G109" s="223"/>
      <c r="H109" s="223"/>
      <c r="I109" s="223"/>
      <c r="J109" s="223"/>
      <c r="K109" s="223"/>
      <c r="L109" s="305"/>
    </row>
    <row r="110" spans="1:12" ht="6" customHeight="1">
      <c r="A110" s="223"/>
      <c r="B110" s="223"/>
      <c r="C110" s="223"/>
      <c r="D110" s="223"/>
      <c r="E110" s="223"/>
      <c r="F110" s="223"/>
      <c r="G110" s="223"/>
      <c r="H110" s="223"/>
      <c r="I110" s="223"/>
      <c r="J110" s="223"/>
      <c r="K110" s="223"/>
      <c r="L110" s="305"/>
    </row>
    <row r="111" spans="1:12">
      <c r="A111" s="222" t="s">
        <v>301</v>
      </c>
      <c r="B111" s="223"/>
      <c r="C111" s="223"/>
      <c r="D111" s="223"/>
      <c r="E111" s="223"/>
      <c r="F111" s="223"/>
      <c r="G111" s="223"/>
      <c r="H111" s="223"/>
      <c r="I111" s="223"/>
      <c r="J111" s="223"/>
      <c r="K111" s="223"/>
      <c r="L111" s="305"/>
    </row>
    <row r="112" spans="1:12">
      <c r="A112" s="286" t="s">
        <v>302</v>
      </c>
      <c r="B112" s="223"/>
      <c r="C112" s="223"/>
      <c r="D112" s="223"/>
      <c r="E112" s="223"/>
      <c r="F112" s="223"/>
      <c r="G112" s="223"/>
      <c r="H112" s="223"/>
      <c r="I112" s="223"/>
      <c r="J112" s="223"/>
      <c r="K112" s="223"/>
      <c r="L112" s="305"/>
    </row>
    <row r="113" spans="1:12">
      <c r="A113" s="223" t="s">
        <v>319</v>
      </c>
      <c r="B113" s="223"/>
      <c r="C113" s="223"/>
      <c r="D113" s="223"/>
      <c r="E113" s="223"/>
      <c r="F113" s="223"/>
      <c r="G113" s="223"/>
      <c r="H113" s="223"/>
      <c r="I113" s="223"/>
      <c r="J113" s="223"/>
      <c r="K113" s="223"/>
      <c r="L113" s="305"/>
    </row>
    <row r="114" spans="1:12">
      <c r="A114" s="223" t="s">
        <v>320</v>
      </c>
      <c r="B114" s="223"/>
      <c r="C114" s="223"/>
      <c r="D114" s="223"/>
      <c r="E114" s="223"/>
      <c r="F114" s="223"/>
      <c r="G114" s="223"/>
      <c r="H114" s="223"/>
      <c r="I114" s="223"/>
      <c r="J114" s="223"/>
      <c r="K114" s="223"/>
      <c r="L114" s="305"/>
    </row>
    <row r="115" spans="1:12">
      <c r="A115" s="223" t="s">
        <v>321</v>
      </c>
      <c r="B115" s="223"/>
      <c r="C115" s="223"/>
      <c r="D115" s="223"/>
      <c r="E115" s="223"/>
      <c r="F115" s="223"/>
      <c r="G115" s="223"/>
      <c r="H115" s="223"/>
      <c r="I115" s="223"/>
      <c r="J115" s="223"/>
      <c r="K115" s="223"/>
      <c r="L115" s="305"/>
    </row>
    <row r="116" spans="1:12">
      <c r="A116" s="223" t="s">
        <v>322</v>
      </c>
      <c r="B116" s="223"/>
      <c r="C116" s="223"/>
      <c r="D116" s="223"/>
      <c r="E116" s="223"/>
      <c r="F116" s="223"/>
      <c r="G116" s="223"/>
      <c r="H116" s="223"/>
      <c r="I116" s="223"/>
      <c r="J116" s="223"/>
      <c r="K116" s="223"/>
      <c r="L116" s="305"/>
    </row>
    <row r="117" spans="1:12">
      <c r="A117" s="286" t="s">
        <v>303</v>
      </c>
      <c r="B117" s="223"/>
      <c r="C117" s="223"/>
      <c r="D117" s="223"/>
      <c r="E117" s="223"/>
      <c r="F117" s="223"/>
      <c r="G117" s="223"/>
      <c r="H117" s="223"/>
      <c r="I117" s="223"/>
      <c r="J117" s="223"/>
      <c r="K117" s="223"/>
      <c r="L117" s="305"/>
    </row>
    <row r="118" spans="1:12">
      <c r="A118" s="223" t="s">
        <v>323</v>
      </c>
      <c r="B118" s="223"/>
      <c r="C118" s="223"/>
      <c r="D118" s="223"/>
      <c r="E118" s="223"/>
      <c r="F118" s="223"/>
      <c r="G118" s="223"/>
      <c r="H118" s="223"/>
      <c r="I118" s="223"/>
      <c r="J118" s="223"/>
      <c r="K118" s="223"/>
      <c r="L118" s="305"/>
    </row>
    <row r="119" spans="1:12">
      <c r="A119" s="223" t="s">
        <v>324</v>
      </c>
      <c r="B119" s="223"/>
      <c r="C119" s="223"/>
      <c r="D119" s="223"/>
      <c r="E119" s="223"/>
      <c r="F119" s="223"/>
      <c r="G119" s="223"/>
      <c r="H119" s="223"/>
      <c r="I119" s="223"/>
      <c r="J119" s="223"/>
      <c r="K119" s="223"/>
      <c r="L119" s="305"/>
    </row>
    <row r="120" spans="1:12">
      <c r="A120" s="223" t="s">
        <v>325</v>
      </c>
      <c r="B120" s="223"/>
      <c r="C120" s="223"/>
      <c r="D120" s="223"/>
      <c r="E120" s="223"/>
      <c r="F120" s="223"/>
      <c r="G120" s="223"/>
      <c r="H120" s="223"/>
      <c r="I120" s="223"/>
      <c r="J120" s="223"/>
      <c r="K120" s="223"/>
      <c r="L120" s="305"/>
    </row>
    <row r="121" spans="1:12">
      <c r="A121" s="286" t="s">
        <v>304</v>
      </c>
      <c r="B121" s="223"/>
      <c r="C121" s="223"/>
      <c r="D121" s="223"/>
      <c r="E121" s="223"/>
      <c r="F121" s="223"/>
      <c r="G121" s="223"/>
      <c r="H121" s="223"/>
      <c r="I121" s="223"/>
      <c r="J121" s="223"/>
      <c r="K121" s="223"/>
      <c r="L121" s="305"/>
    </row>
    <row r="122" spans="1:12">
      <c r="A122" s="223" t="s">
        <v>323</v>
      </c>
      <c r="B122" s="223"/>
      <c r="C122" s="223"/>
      <c r="D122" s="223"/>
      <c r="E122" s="223"/>
      <c r="F122" s="223"/>
      <c r="G122" s="223"/>
      <c r="H122" s="223"/>
      <c r="I122" s="223"/>
      <c r="J122" s="223"/>
      <c r="K122" s="223"/>
      <c r="L122" s="305"/>
    </row>
    <row r="123" spans="1:12">
      <c r="A123" s="223" t="s">
        <v>326</v>
      </c>
      <c r="B123" s="223"/>
      <c r="C123" s="223"/>
      <c r="D123" s="223"/>
      <c r="E123" s="223"/>
      <c r="F123" s="223"/>
      <c r="G123" s="223"/>
      <c r="H123" s="223"/>
      <c r="I123" s="223"/>
      <c r="J123" s="223"/>
      <c r="K123" s="223"/>
      <c r="L123" s="305"/>
    </row>
    <row r="124" spans="1:12" ht="6" customHeight="1">
      <c r="A124" s="223"/>
      <c r="B124" s="223"/>
      <c r="C124" s="223"/>
      <c r="D124" s="223"/>
      <c r="E124" s="223"/>
      <c r="F124" s="223"/>
      <c r="G124" s="223"/>
      <c r="H124" s="223"/>
      <c r="I124" s="223"/>
      <c r="J124" s="223"/>
      <c r="K124" s="223"/>
      <c r="L124" s="305"/>
    </row>
    <row r="125" spans="1:12">
      <c r="A125" s="222" t="s">
        <v>305</v>
      </c>
      <c r="B125" s="223"/>
      <c r="C125" s="223"/>
      <c r="D125" s="223"/>
      <c r="E125" s="223"/>
      <c r="F125" s="223"/>
      <c r="G125" s="223"/>
      <c r="H125" s="223"/>
      <c r="I125" s="223"/>
      <c r="J125" s="223"/>
      <c r="K125" s="223"/>
      <c r="L125" s="305"/>
    </row>
    <row r="126" spans="1:12">
      <c r="A126" s="223" t="s">
        <v>327</v>
      </c>
      <c r="B126" s="223"/>
      <c r="C126" s="223"/>
      <c r="D126" s="223"/>
      <c r="E126" s="223"/>
      <c r="F126" s="223"/>
      <c r="G126" s="223"/>
      <c r="H126" s="223"/>
      <c r="I126" s="223"/>
      <c r="J126" s="223"/>
      <c r="K126" s="223"/>
      <c r="L126" s="305"/>
    </row>
    <row r="127" spans="1:12">
      <c r="A127" s="223" t="s">
        <v>328</v>
      </c>
      <c r="B127" s="223"/>
      <c r="C127" s="223"/>
      <c r="D127" s="223"/>
      <c r="E127" s="223"/>
      <c r="F127" s="223"/>
      <c r="G127" s="223"/>
      <c r="H127" s="223"/>
      <c r="I127" s="223"/>
      <c r="J127" s="223"/>
      <c r="K127" s="223"/>
      <c r="L127" s="305"/>
    </row>
    <row r="128" spans="1:12">
      <c r="A128" s="223" t="s">
        <v>329</v>
      </c>
      <c r="B128" s="223"/>
      <c r="C128" s="223"/>
      <c r="D128" s="223"/>
      <c r="E128" s="223"/>
      <c r="F128" s="223"/>
      <c r="G128" s="223"/>
      <c r="H128" s="223"/>
      <c r="I128" s="223"/>
      <c r="J128" s="223"/>
      <c r="K128" s="223"/>
      <c r="L128" s="305"/>
    </row>
    <row r="129" spans="1:12">
      <c r="A129" s="223" t="s">
        <v>330</v>
      </c>
      <c r="B129" s="223"/>
      <c r="C129" s="223"/>
      <c r="D129" s="223"/>
      <c r="E129" s="223"/>
      <c r="F129" s="223"/>
      <c r="G129" s="223"/>
      <c r="H129" s="223"/>
      <c r="I129" s="223"/>
      <c r="J129" s="223"/>
      <c r="K129" s="223"/>
      <c r="L129" s="305"/>
    </row>
    <row r="130" spans="1:12" ht="5.25" customHeight="1">
      <c r="A130" s="223"/>
      <c r="B130" s="223"/>
      <c r="C130" s="223"/>
      <c r="D130" s="223"/>
      <c r="E130" s="223"/>
      <c r="F130" s="223"/>
      <c r="G130" s="223"/>
      <c r="H130" s="223"/>
      <c r="I130" s="223"/>
      <c r="J130" s="223"/>
      <c r="K130" s="223"/>
      <c r="L130" s="305"/>
    </row>
    <row r="131" spans="1:12">
      <c r="A131" s="222" t="s">
        <v>306</v>
      </c>
      <c r="B131" s="223"/>
      <c r="C131" s="223"/>
      <c r="D131" s="223"/>
      <c r="E131" s="223"/>
      <c r="F131" s="223"/>
      <c r="G131" s="223"/>
      <c r="H131" s="223"/>
      <c r="I131" s="223"/>
      <c r="J131" s="223"/>
      <c r="K131" s="223"/>
      <c r="L131" s="305"/>
    </row>
    <row r="132" spans="1:12">
      <c r="A132" s="223" t="s">
        <v>332</v>
      </c>
      <c r="L132" s="305"/>
    </row>
    <row r="133" spans="1:12">
      <c r="A133" s="223" t="s">
        <v>331</v>
      </c>
      <c r="L133" s="305"/>
    </row>
    <row r="134" spans="1:12">
      <c r="L134" s="305"/>
    </row>
  </sheetData>
  <sheetProtection algorithmName="SHA-512" hashValue="iP86RNyoI7bPyQiM60MyEtB8m9kkEnPs8UiwjMcALLT2HbP1bMXS3yE9Dnuvuba3R3VEZQsJuDD44gbdupmDXw==" saltValue="Mjx7awFfEXgDwlBrSAouyw==" spinCount="100000" sheet="1" objects="1" scenarios="1" selectLockedCells="1"/>
  <mergeCells count="2">
    <mergeCell ref="A8:K8"/>
    <mergeCell ref="A76:K76"/>
  </mergeCells>
  <printOptions horizontalCentered="1" verticalCentered="1"/>
  <pageMargins left="0.51181102362204722" right="0.47244094488188981" top="0.47244094488188981" bottom="0.55118110236220474" header="0.23622047244094491" footer="0.31496062992125984"/>
  <pageSetup paperSize="9" scale="82" orientation="portrait" r:id="rId1"/>
  <headerFooter>
    <oddFooter>&amp;R&amp;A</oddFooter>
  </headerFooter>
  <rowBreaks count="1" manualBreakCount="1">
    <brk id="6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pageSetUpPr fitToPage="1"/>
  </sheetPr>
  <dimension ref="A1:F41"/>
  <sheetViews>
    <sheetView tabSelected="1" zoomScale="85" zoomScaleNormal="85" zoomScaleSheetLayoutView="85" workbookViewId="0">
      <selection activeCell="B3" sqref="B3:D3"/>
    </sheetView>
  </sheetViews>
  <sheetFormatPr defaultColWidth="9.140625" defaultRowHeight="15"/>
  <cols>
    <col min="1" max="1" width="148.28515625" style="1" customWidth="1"/>
    <col min="2" max="2" width="29.85546875" style="1" customWidth="1"/>
    <col min="3" max="3" width="22.5703125" style="1" customWidth="1"/>
    <col min="4" max="4" width="26.85546875" style="1" customWidth="1"/>
    <col min="5" max="5" width="1.5703125" style="1" customWidth="1"/>
    <col min="6" max="6" width="9.140625" style="1"/>
    <col min="7" max="7" width="12.42578125" style="1" customWidth="1"/>
    <col min="8" max="8" width="19.28515625" style="1" customWidth="1"/>
    <col min="9" max="16384" width="9.140625" style="1"/>
  </cols>
  <sheetData>
    <row r="1" spans="1:6" ht="36.75" thickBot="1">
      <c r="A1" s="311" t="s">
        <v>160</v>
      </c>
      <c r="B1" s="312"/>
      <c r="C1" s="312"/>
      <c r="D1" s="313"/>
    </row>
    <row r="2" spans="1:6" ht="15.75" thickBot="1"/>
    <row r="3" spans="1:6" ht="63" customHeight="1" thickBot="1">
      <c r="A3" s="224" t="s">
        <v>201</v>
      </c>
      <c r="B3" s="324"/>
      <c r="C3" s="325"/>
      <c r="D3" s="326"/>
    </row>
    <row r="4" spans="1:6" ht="25.5" customHeight="1" thickBot="1">
      <c r="A4" s="224" t="s">
        <v>215</v>
      </c>
      <c r="B4" s="217" t="s">
        <v>216</v>
      </c>
      <c r="C4" s="214">
        <v>1000</v>
      </c>
      <c r="D4" s="215">
        <v>5000</v>
      </c>
    </row>
    <row r="5" spans="1:6" ht="37.5" customHeight="1" thickBot="1">
      <c r="A5" s="212"/>
      <c r="B5" s="315" t="s">
        <v>126</v>
      </c>
      <c r="C5" s="316"/>
      <c r="D5" s="317"/>
    </row>
    <row r="6" spans="1:6" ht="61.5" customHeight="1" thickBot="1">
      <c r="A6" s="212"/>
      <c r="B6" s="315" t="s">
        <v>125</v>
      </c>
      <c r="C6" s="316"/>
      <c r="D6" s="317"/>
    </row>
    <row r="7" spans="1:6" ht="56.25" customHeight="1" thickBot="1">
      <c r="A7" s="216" t="s">
        <v>261</v>
      </c>
      <c r="B7" s="157"/>
      <c r="C7" s="318" t="str">
        <f>IF(B7&lt;0%,"Η τιμή δεν μπορεί να είναι μεγαλύτερη από 90,00%",IF(B7&gt;90%,"Η τιμή δεν μπορεί να είναι μεγαλύτερη από 90,00%",""))</f>
        <v/>
      </c>
      <c r="D7" s="319"/>
    </row>
    <row r="8" spans="1:6" ht="56.25" customHeight="1" thickBot="1">
      <c r="A8" s="216" t="s">
        <v>262</v>
      </c>
      <c r="B8" s="217" t="str">
        <f>IF(B7="","",100%-B7)</f>
        <v/>
      </c>
      <c r="C8" s="320"/>
      <c r="D8" s="321"/>
    </row>
    <row r="9" spans="1:6" ht="56.25" customHeight="1" thickBot="1">
      <c r="A9" s="216" t="s">
        <v>203</v>
      </c>
      <c r="B9" s="157"/>
      <c r="C9" s="322" t="str">
        <f>IF(B9&lt;0%,"Η τιμή πρέπει να είναι μεταξύ 0,01% και 15,00%",IF(B9&gt;15%,"Η τιμή πρέπει να είναι μεταξύ 0,01% και 15,00%",""))</f>
        <v/>
      </c>
      <c r="D9" s="323"/>
    </row>
    <row r="10" spans="1:6" ht="21" customHeight="1" thickBot="1">
      <c r="A10" s="218"/>
      <c r="B10" s="294" t="s">
        <v>136</v>
      </c>
      <c r="C10" s="159" t="s">
        <v>137</v>
      </c>
      <c r="D10" s="159" t="s">
        <v>138</v>
      </c>
    </row>
    <row r="11" spans="1:6" ht="38.25" thickBot="1">
      <c r="A11" s="216" t="s">
        <v>211</v>
      </c>
      <c r="B11" s="158"/>
      <c r="C11" s="158"/>
      <c r="D11" s="236" t="str">
        <f>IF(B11="","",IF(OR((C11-B11)&gt;183,(C11-B11)&lt;31),"! ΕΛΕΓΞΤΕ ΔΙΑΡΚΕΙΑ !",(C11-B11)/30.41663))</f>
        <v/>
      </c>
      <c r="F11" s="213"/>
    </row>
    <row r="12" spans="1:6" ht="36.75" thickBot="1">
      <c r="A12" s="329" t="s">
        <v>263</v>
      </c>
      <c r="B12" s="329"/>
      <c r="C12" s="329"/>
      <c r="D12" s="329"/>
      <c r="F12" s="213"/>
    </row>
    <row r="13" spans="1:6" ht="7.15" customHeight="1" thickBot="1">
      <c r="A13" s="291"/>
      <c r="B13" s="291"/>
      <c r="C13" s="291"/>
      <c r="D13" s="291"/>
      <c r="F13" s="213"/>
    </row>
    <row r="14" spans="1:6" s="90" customFormat="1" ht="48" thickBot="1">
      <c r="A14" s="295"/>
      <c r="B14" s="297" t="s">
        <v>127</v>
      </c>
      <c r="C14" s="107" t="s">
        <v>142</v>
      </c>
      <c r="D14" s="107" t="s">
        <v>108</v>
      </c>
    </row>
    <row r="15" spans="1:6" s="91" customFormat="1" ht="60" customHeight="1" thickBot="1">
      <c r="A15" s="292" t="s">
        <v>204</v>
      </c>
      <c r="B15" s="298">
        <f>+'Προσωπικό-Ταξίδια'!N16</f>
        <v>0</v>
      </c>
      <c r="C15" s="281" t="str">
        <f t="shared" ref="C15:C21" si="0">IF(SUM($C$33:$C$33)=0,"",B15/SUM($C$33:$C$33))</f>
        <v/>
      </c>
      <c r="D15" s="279">
        <f>ROUND(+B15*$B$7,2)</f>
        <v>0</v>
      </c>
    </row>
    <row r="16" spans="1:6" s="91" customFormat="1" ht="60" customHeight="1" thickBot="1">
      <c r="A16" s="292" t="s">
        <v>206</v>
      </c>
      <c r="B16" s="298">
        <f>+'Προσωπικό-Ταξίδια'!N32</f>
        <v>0</v>
      </c>
      <c r="C16" s="281" t="str">
        <f t="shared" si="0"/>
        <v/>
      </c>
      <c r="D16" s="279">
        <f t="shared" ref="D16:D21" si="1">ROUND(+B16*$B$7,2)</f>
        <v>0</v>
      </c>
    </row>
    <row r="17" spans="1:5" s="91" customFormat="1" ht="60" customHeight="1" thickBot="1">
      <c r="A17" s="292" t="s">
        <v>230</v>
      </c>
      <c r="B17" s="298">
        <f>+'Αποσβέσεις-Εξοπλισμος-Αναλώσιμα'!J11</f>
        <v>0</v>
      </c>
      <c r="C17" s="281" t="str">
        <f t="shared" si="0"/>
        <v/>
      </c>
      <c r="D17" s="279">
        <f t="shared" si="1"/>
        <v>0</v>
      </c>
    </row>
    <row r="18" spans="1:5" s="91" customFormat="1" ht="60" customHeight="1" thickBot="1">
      <c r="A18" s="292" t="s">
        <v>207</v>
      </c>
      <c r="B18" s="298">
        <f>+'Αποσβέσεις-Εξοπλισμος-Αναλώσιμα'!F25</f>
        <v>0</v>
      </c>
      <c r="C18" s="281" t="str">
        <f t="shared" si="0"/>
        <v/>
      </c>
      <c r="D18" s="279">
        <f t="shared" si="1"/>
        <v>0</v>
      </c>
    </row>
    <row r="19" spans="1:5" s="91" customFormat="1" ht="60" customHeight="1" thickBot="1">
      <c r="A19" s="292" t="s">
        <v>208</v>
      </c>
      <c r="B19" s="298">
        <f>+'Αποσβέσεις-Εξοπλισμος-Αναλώσιμα'!F39</f>
        <v>0</v>
      </c>
      <c r="C19" s="281" t="str">
        <f t="shared" si="0"/>
        <v/>
      </c>
      <c r="D19" s="279">
        <f t="shared" si="1"/>
        <v>0</v>
      </c>
    </row>
    <row r="20" spans="1:5" s="91" customFormat="1" ht="60" customHeight="1" thickBot="1">
      <c r="A20" s="292" t="s">
        <v>264</v>
      </c>
      <c r="B20" s="298">
        <f>+'Υπεργολ.-Λοιπές Αμ.-Ανακατασκ.'!D8</f>
        <v>0</v>
      </c>
      <c r="C20" s="281" t="str">
        <f t="shared" si="0"/>
        <v/>
      </c>
      <c r="D20" s="279">
        <f t="shared" si="1"/>
        <v>0</v>
      </c>
    </row>
    <row r="21" spans="1:5" s="91" customFormat="1" ht="60" customHeight="1" thickBot="1">
      <c r="A21" s="292" t="s">
        <v>265</v>
      </c>
      <c r="B21" s="298">
        <f>+'Υπεργολ.-Λοιπές Αμ.-Ανακατασκ.'!D20</f>
        <v>0</v>
      </c>
      <c r="C21" s="281" t="str">
        <f t="shared" si="0"/>
        <v/>
      </c>
      <c r="D21" s="279">
        <f t="shared" si="1"/>
        <v>0</v>
      </c>
    </row>
    <row r="22" spans="1:5" s="91" customFormat="1" ht="33" customHeight="1" thickBot="1">
      <c r="A22" s="296" t="s">
        <v>26</v>
      </c>
      <c r="B22" s="280">
        <f>SUM(B15:B21)</f>
        <v>0</v>
      </c>
      <c r="C22" s="106"/>
      <c r="D22" s="280">
        <f>SUM(D15:D21)</f>
        <v>0</v>
      </c>
    </row>
    <row r="23" spans="1:5" s="3" customFormat="1" ht="25.5" customHeight="1" thickBot="1">
      <c r="A23" s="314" t="str">
        <f>IF(B24&gt;(B22*50%),"ΠΡΟΣΟΧΗ!!! ΤΟ ΚΟΣΤΟΣ ΑΝΑΚΑΤΑΣΚΕΥΗΣ ΔΕΝ ΜΠΟΡΕΙ ΝΑ ΞΕΠΕΡΝΑ ΤΟ ΠΟΣΟ ΤΩΝ","")</f>
        <v/>
      </c>
      <c r="B23" s="314"/>
      <c r="C23" s="314"/>
      <c r="D23" s="153" t="str">
        <f>IF(B24&gt;(B22*50%),(B22*50%),"")</f>
        <v/>
      </c>
      <c r="E23" s="92"/>
    </row>
    <row r="24" spans="1:5" s="91" customFormat="1" ht="60" customHeight="1" thickBot="1">
      <c r="A24" s="225" t="s">
        <v>209</v>
      </c>
      <c r="B24" s="280">
        <f>+'Υπεργολ.-Λοιπές Αμ.-Ανακατασκ.'!D29</f>
        <v>0</v>
      </c>
      <c r="C24" s="281" t="str">
        <f>IF(SUM($C$33:$C$33)=0,"",B24/SUM($C$33:$C$33))</f>
        <v/>
      </c>
      <c r="D24" s="280">
        <f>ROUND(+B24*$B$7,2)</f>
        <v>0</v>
      </c>
    </row>
    <row r="25" spans="1:5" s="91" customFormat="1" ht="6.75" customHeight="1" thickBot="1">
      <c r="A25" s="4"/>
      <c r="B25" s="4"/>
      <c r="C25" s="2"/>
      <c r="D25" s="1"/>
    </row>
    <row r="26" spans="1:5" s="91" customFormat="1" ht="60" customHeight="1" thickBot="1">
      <c r="A26" s="225" t="s">
        <v>210</v>
      </c>
      <c r="B26" s="280">
        <f>ROUND(+('Προσωπικό-Ταξίδια'!N16)*B9,2)</f>
        <v>0</v>
      </c>
      <c r="C26" s="281" t="str">
        <f>IF(SUM($C$33:$C$33)=0,"",B26/SUM($C$33:$C$33))</f>
        <v/>
      </c>
      <c r="D26" s="280">
        <f>ROUND(+B26*$B$7,2)</f>
        <v>0</v>
      </c>
    </row>
    <row r="27" spans="1:5" ht="13.35" customHeight="1" thickBot="1">
      <c r="A27" s="314"/>
      <c r="B27" s="314"/>
      <c r="C27" s="314"/>
      <c r="D27" s="95"/>
    </row>
    <row r="28" spans="1:5" s="91" customFormat="1" ht="60" customHeight="1" thickBot="1">
      <c r="A28" s="282" t="s">
        <v>217</v>
      </c>
      <c r="B28" s="284">
        <f>IF((B22+B24+B26)&gt;5000,"ΥΠΕΡΒΑΣΗ ΟΡΙΟΥ",(+B22+B24+B26))</f>
        <v>0</v>
      </c>
      <c r="C28" s="281" t="str">
        <f>IF(B28="ΥΠΕΡΒΑΣΗ ΟΡΙΟΥ","ΚΑΤΑ",IF(SUM($C$33:$C$33)=0,"",B28/SUM($C$33:$C$33)))</f>
        <v/>
      </c>
      <c r="D28" s="283">
        <f>IF(B28="ΥΠΕΡΒΑΣΗ ΟΡΙΟΥ",(B22+B24+B26)-5000,ROUND(+B28*$B$7,2))</f>
        <v>0</v>
      </c>
    </row>
    <row r="29" spans="1:5" ht="27" thickBot="1">
      <c r="A29" s="226"/>
      <c r="B29" s="226"/>
      <c r="C29" s="226"/>
      <c r="D29" s="95"/>
    </row>
    <row r="30" spans="1:5" s="91" customFormat="1" ht="60" customHeight="1" thickBot="1">
      <c r="A30" s="225" t="s">
        <v>205</v>
      </c>
      <c r="B30" s="280">
        <f>+Εθελοντές!F55</f>
        <v>0</v>
      </c>
      <c r="C30" s="281" t="str">
        <f>IF(SUM($C$33:$C$33)=0,"",B30/SUM($C$33:$C$33))</f>
        <v/>
      </c>
      <c r="D30" s="279">
        <f>ROUND(+B30*$B$7,2)</f>
        <v>0</v>
      </c>
    </row>
    <row r="31" spans="1:5" ht="27" thickBot="1">
      <c r="A31" s="226"/>
      <c r="B31" s="226"/>
      <c r="C31" s="226"/>
      <c r="D31" s="95"/>
    </row>
    <row r="32" spans="1:5" ht="25.5" customHeight="1" thickBot="1">
      <c r="A32" s="191"/>
      <c r="B32" s="294" t="s">
        <v>212</v>
      </c>
      <c r="C32" s="160" t="str">
        <f>IF(B7="","",100%)</f>
        <v/>
      </c>
      <c r="D32" s="160" t="str">
        <f>IF(B7="","",B7)</f>
        <v/>
      </c>
    </row>
    <row r="33" spans="1:4" s="91" customFormat="1" ht="45.75" customHeight="1" thickBot="1">
      <c r="A33" s="227" t="s">
        <v>27</v>
      </c>
      <c r="B33" s="237" t="s">
        <v>216</v>
      </c>
      <c r="C33" s="299">
        <f>IF((B22+B24+B26+B30)&gt;5555.56,"ΔΙΟΡΘΩΣΤΕ",(B22+B24+B26+B30))</f>
        <v>0</v>
      </c>
      <c r="D33" s="285">
        <f>IF(C33="ΔΙΟΡΘΩΣΤΕ","ΔΙΟΡΘΩΣΤΕ",+D22+D24+D26+D30)</f>
        <v>0</v>
      </c>
    </row>
    <row r="34" spans="1:4" ht="13.9" customHeight="1" thickBot="1">
      <c r="A34" s="235"/>
      <c r="B34" s="235"/>
      <c r="C34" s="235"/>
      <c r="D34" s="96"/>
    </row>
    <row r="35" spans="1:4" s="91" customFormat="1" ht="44.25" customHeight="1" thickBot="1">
      <c r="A35" s="301" t="s">
        <v>266</v>
      </c>
      <c r="B35" s="309" t="str">
        <f>IF(Εθελοντές!F55&gt;(B22+B24+B26)/9,"ΥΠΕΡΒΑΣΗ ΠΟΣΟΥ ΕΘΕΛΟΝΤΙΚΗΣ ΕΡΓΑΣΙΑΣ","")</f>
        <v/>
      </c>
      <c r="C35" s="310"/>
      <c r="D35" s="156">
        <f>SUM(D33:D33)</f>
        <v>0</v>
      </c>
    </row>
    <row r="36" spans="1:4" ht="40.5" customHeight="1" thickBot="1">
      <c r="A36" s="302" t="s">
        <v>141</v>
      </c>
      <c r="B36" s="3"/>
      <c r="C36" s="5"/>
      <c r="D36" s="156">
        <f>IF(D35=0,0,+SUM(C33:C33)-D35)</f>
        <v>0</v>
      </c>
    </row>
    <row r="37" spans="1:4" ht="57.75" customHeight="1" thickBot="1">
      <c r="A37" s="303" t="s">
        <v>267</v>
      </c>
      <c r="B37" s="300">
        <f>+Εθελοντές!F55</f>
        <v>0</v>
      </c>
      <c r="C37" s="93"/>
      <c r="D37" s="327" t="str">
        <f>IF(AND(B3="",B22&gt;0),IF(B3="","ΕΠΙΛΕΞΤΕ ΠΡΟΣΚΛΗΣΗ ΕΝΔΙΑΦΕΡΟΝΤΟΣ",""),"")</f>
        <v/>
      </c>
    </row>
    <row r="38" spans="1:4" ht="57.4" customHeight="1" thickBot="1">
      <c r="A38" s="304" t="s">
        <v>268</v>
      </c>
      <c r="B38" s="155">
        <f>+IF(B37="",D36-B37,IF(B37&lt;=D36,D36-B37,"ΔΙΟΡΘΩΣΤΕ"))</f>
        <v>0</v>
      </c>
      <c r="C38" s="93"/>
      <c r="D38" s="328"/>
    </row>
    <row r="39" spans="1:4" ht="31.5" customHeight="1">
      <c r="A39" s="308" t="str">
        <f>IF(B37&gt;Εθελοντές!F55,"ΔΙΟΡΘΩΣΤΕ. ΑΝΩΤΑΤΟ ΠΟΣΟ ΣΥΝΕΙΣΦΟΡΑΣ ΣΕ ΕΙΔΟΣ","")</f>
        <v/>
      </c>
      <c r="B39" s="308"/>
      <c r="C39" s="154" t="str">
        <f>IF(A39="ΔΙΟΡΘΩΣΤΕ. ΑΝΩΤΑΤΟ ΠΟΣΟ ΣΥΝΕΙΣΦΟΡΑΣ ΣΕ ΕΙΔΟΣ",Εθελοντές!F55,"")</f>
        <v/>
      </c>
      <c r="D39" s="328"/>
    </row>
    <row r="40" spans="1:4" ht="19.5">
      <c r="A40" s="307" t="s">
        <v>139</v>
      </c>
      <c r="B40" s="307"/>
      <c r="C40" s="307"/>
      <c r="D40" s="328"/>
    </row>
    <row r="41" spans="1:4" ht="19.5">
      <c r="A41" s="307" t="s">
        <v>140</v>
      </c>
      <c r="B41" s="307"/>
      <c r="C41" s="307"/>
      <c r="D41" s="164"/>
    </row>
  </sheetData>
  <sheetProtection algorithmName="SHA-512" hashValue="LPOQEhO2WS/FZ7/RamwVsUGSMmDVzGVoAxG4ikxZwoRPpdxCTGO3b71rqBZUXaWn+9wNDIMBspnuGFcLZ5oq9w==" saltValue="h4dSPQONOOjlIHA+wwPtPQ==" spinCount="100000" sheet="1" objects="1" scenarios="1" selectLockedCells="1"/>
  <protectedRanges>
    <protectedRange password="8362" sqref="B35 C36 A1:D2 B37:B38 A14 D29 A23:D23 B25:D25 C32:C33 A34:C34 A32:B32 D31:D36 B24:C24 D27 B15:C22 A27 A31 A29 B26:C29 B30:C31" name="Περιοχή1"/>
    <protectedRange password="8362" sqref="A10:C11 A3:D6 A9:D9 B7:D8" name="Περιοχή1_1"/>
    <protectedRange password="8362" sqref="B14:C14" name="Περιοχή1_2"/>
    <protectedRange password="8362" sqref="A30" name="Περιοχή1_3"/>
    <protectedRange password="8362" sqref="A22" name="Περιοχή1_4"/>
    <protectedRange password="8362" sqref="A24:A26" name="Περιοχή1_5"/>
    <protectedRange password="8362" sqref="A33 A28" name="Περιοχή1_6"/>
    <protectedRange password="8362" sqref="A36" name="Περιοχή1_7"/>
    <protectedRange password="8362" sqref="D24 D26 D30 D15:D21 D28" name="Περιοχή1_8"/>
    <protectedRange password="8362" sqref="D10:D11 D14" name="Περιοχή1_2_1"/>
    <protectedRange password="8362" sqref="D22" name="Περιοχή1_9"/>
    <protectedRange password="8362" sqref="A7:A8" name="Περιοχή1_1_1"/>
    <protectedRange password="8362" sqref="A12:C13" name="Περιοχή1_1_2"/>
    <protectedRange password="8362" sqref="D12:D13" name="Περιοχή1_2_1_1"/>
    <protectedRange password="8362" sqref="A15" name="Περιοχή1_3_1"/>
    <protectedRange password="8362" sqref="A16:A21" name="Περιοχή1_3_2"/>
    <protectedRange password="8362" sqref="A35" name="Περιοχή1_7_1"/>
  </protectedRanges>
  <mergeCells count="15">
    <mergeCell ref="A41:C41"/>
    <mergeCell ref="A39:B39"/>
    <mergeCell ref="B35:C35"/>
    <mergeCell ref="A1:D1"/>
    <mergeCell ref="A23:C23"/>
    <mergeCell ref="A27:C27"/>
    <mergeCell ref="B5:D5"/>
    <mergeCell ref="B6:D6"/>
    <mergeCell ref="C7:D7"/>
    <mergeCell ref="C8:D8"/>
    <mergeCell ref="C9:D9"/>
    <mergeCell ref="B3:D3"/>
    <mergeCell ref="D37:D40"/>
    <mergeCell ref="A40:C40"/>
    <mergeCell ref="A12:D12"/>
  </mergeCells>
  <conditionalFormatting sqref="A23:C23">
    <cfRule type="expression" dxfId="10" priority="26">
      <formula>$A$23="ΠΡΟΣΟΧΗ!!! ΤΟ ΚΟΣΤΟΣ ΑΝΑΚΑΤΑΣΚΕΥΗΣ ΔΕΝ ΜΠΟΡΕΙ ΝΑ ΞΕΠΕΡΝΑ ΤΟ ΠΟΣΟ ΤΩΝ"</formula>
    </cfRule>
  </conditionalFormatting>
  <conditionalFormatting sqref="C7">
    <cfRule type="expression" dxfId="9" priority="12">
      <formula>$C$7="Η τιμή δεν μπορεί να είναι μεγαλύτερη από 90,00%"</formula>
    </cfRule>
  </conditionalFormatting>
  <conditionalFormatting sqref="C9">
    <cfRule type="expression" dxfId="8" priority="11">
      <formula>$C$9="Η τιμή πρέπει να είναι μεταξύ 0,01% και 15,00%"</formula>
    </cfRule>
  </conditionalFormatting>
  <conditionalFormatting sqref="D23">
    <cfRule type="expression" dxfId="7" priority="29">
      <formula>B$24&gt;($B$22*50%)</formula>
    </cfRule>
  </conditionalFormatting>
  <conditionalFormatting sqref="A39:C39">
    <cfRule type="expression" dxfId="6" priority="10">
      <formula>$A$39="ΔΙΟΡΘΩΣΤΕ. ΑΝΩΤΑΤΟ ΠΟΣΟ ΣΥΝΕΙΣΦΟΡΑΣ ΣΕ ΕΙΔΟΣ"</formula>
    </cfRule>
  </conditionalFormatting>
  <conditionalFormatting sqref="B38">
    <cfRule type="expression" dxfId="5" priority="9">
      <formula>$A$39="ΔΙΟΡΘΩΣΤΕ. ΑΝΩΤΑΤΟ ΠΟΣΟ ΣΥΝΕΙΣΦΟΡΑΣ ΣΕ ΕΙΔΟΣ"</formula>
    </cfRule>
  </conditionalFormatting>
  <conditionalFormatting sqref="B35:C35">
    <cfRule type="expression" dxfId="4" priority="8">
      <formula>$B$35="ΥΠΕΡΒΑΣΗ ΠΟΣΟΥ ΕΘΕΛΟΝΤΙΚΗΣ ΕΡΓΑΣΙΑΣ"</formula>
    </cfRule>
  </conditionalFormatting>
  <conditionalFormatting sqref="D33">
    <cfRule type="expression" dxfId="3" priority="7">
      <formula>$D$33="! ΔΙΟΡΘΩΣΤΕ !          ! ΥΠΕΡΒΑΣΗ !"</formula>
    </cfRule>
  </conditionalFormatting>
  <conditionalFormatting sqref="D37:D40">
    <cfRule type="expression" dxfId="2" priority="3">
      <formula>$D$37="ΕΠΙΛΕΞΤΕ ΠΡΟΣΚΛΗΣΗ ΕΝΔΙΑΦΕΡΟΝΤΟΣ"</formula>
    </cfRule>
  </conditionalFormatting>
  <conditionalFormatting sqref="D11">
    <cfRule type="expression" dxfId="1" priority="2">
      <formula>$D$11="! ΕΛΕΓΞΤΕ ΔΙΑΡΚΕΙΑ !"</formula>
    </cfRule>
  </conditionalFormatting>
  <conditionalFormatting sqref="B28:D28">
    <cfRule type="expression" dxfId="0" priority="1">
      <formula>$B$28="ΥΠΕΡΒΑΣΗ ΟΡΙΟΥ"</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1">
        <x14:dataValidation type="list" allowBlank="1" showErrorMessage="1" prompt="_x000a_">
          <x14:formula1>
            <xm:f>DATA!$A$25:$A$26</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pageSetUpPr fitToPage="1"/>
  </sheetPr>
  <dimension ref="A1:N52"/>
  <sheetViews>
    <sheetView zoomScale="85" zoomScaleNormal="85" zoomScaleSheetLayoutView="85" workbookViewId="0">
      <selection activeCell="J5" sqref="J5"/>
    </sheetView>
  </sheetViews>
  <sheetFormatPr defaultColWidth="9.140625" defaultRowHeight="15"/>
  <cols>
    <col min="1" max="1" width="7.140625" style="1" customWidth="1"/>
    <col min="2" max="2" width="45.5703125" style="1" customWidth="1"/>
    <col min="3" max="3" width="26.140625" style="1" customWidth="1"/>
    <col min="4" max="4" width="18.28515625" style="1" customWidth="1"/>
    <col min="5" max="5" width="20" style="1" customWidth="1"/>
    <col min="6" max="6" width="17.85546875" style="1" customWidth="1"/>
    <col min="7" max="7" width="18" style="1" customWidth="1"/>
    <col min="8" max="8" width="22.5703125" style="1" customWidth="1"/>
    <col min="9" max="9" width="18.28515625" style="1" customWidth="1"/>
    <col min="10" max="10" width="25.28515625" style="1" customWidth="1"/>
    <col min="11" max="11" width="12.85546875" style="1" customWidth="1"/>
    <col min="12" max="12" width="20" style="1" customWidth="1"/>
    <col min="13" max="13" width="16.140625" style="1" customWidth="1"/>
    <col min="14" max="14" width="22.7109375" style="1" customWidth="1"/>
    <col min="15" max="16384" width="9.140625" style="1"/>
  </cols>
  <sheetData>
    <row r="1" spans="1:14" s="91" customFormat="1" ht="31.5" customHeight="1" thickBot="1">
      <c r="A1" s="337" t="s">
        <v>5</v>
      </c>
      <c r="B1" s="338"/>
      <c r="C1" s="338"/>
      <c r="D1" s="338"/>
      <c r="E1" s="338"/>
      <c r="F1" s="338"/>
      <c r="G1" s="338"/>
      <c r="H1" s="338"/>
      <c r="I1" s="338"/>
      <c r="J1" s="338"/>
      <c r="K1" s="338"/>
      <c r="L1" s="338"/>
      <c r="M1" s="338"/>
      <c r="N1" s="339"/>
    </row>
    <row r="2" spans="1:14" s="91" customFormat="1" ht="15.75" customHeight="1" thickBot="1">
      <c r="A2" s="346" t="s">
        <v>99</v>
      </c>
      <c r="B2" s="343" t="s">
        <v>269</v>
      </c>
      <c r="C2" s="346" t="s">
        <v>34</v>
      </c>
      <c r="D2" s="346" t="s">
        <v>144</v>
      </c>
      <c r="E2" s="340" t="s">
        <v>2</v>
      </c>
      <c r="F2" s="341"/>
      <c r="G2" s="341"/>
      <c r="H2" s="341"/>
      <c r="I2" s="341"/>
      <c r="J2" s="341"/>
      <c r="K2" s="341"/>
      <c r="L2" s="341"/>
      <c r="M2" s="342"/>
      <c r="N2" s="334" t="s">
        <v>1</v>
      </c>
    </row>
    <row r="3" spans="1:14" s="91" customFormat="1" ht="15.75" thickBot="1">
      <c r="A3" s="347"/>
      <c r="B3" s="344"/>
      <c r="C3" s="357"/>
      <c r="D3" s="357"/>
      <c r="E3" s="349" t="s">
        <v>121</v>
      </c>
      <c r="F3" s="350"/>
      <c r="G3" s="351"/>
      <c r="H3" s="351"/>
      <c r="I3" s="352"/>
      <c r="J3" s="353" t="s">
        <v>122</v>
      </c>
      <c r="K3" s="354"/>
      <c r="L3" s="355"/>
      <c r="M3" s="356"/>
      <c r="N3" s="335"/>
    </row>
    <row r="4" spans="1:14" s="91" customFormat="1" ht="130.9" customHeight="1" thickBot="1">
      <c r="A4" s="348"/>
      <c r="B4" s="345"/>
      <c r="C4" s="358"/>
      <c r="D4" s="358"/>
      <c r="E4" s="192" t="s">
        <v>29</v>
      </c>
      <c r="F4" s="39" t="s">
        <v>128</v>
      </c>
      <c r="G4" s="36" t="s">
        <v>33</v>
      </c>
      <c r="H4" s="40" t="s">
        <v>30</v>
      </c>
      <c r="I4" s="41" t="s">
        <v>3</v>
      </c>
      <c r="J4" s="6" t="s">
        <v>29</v>
      </c>
      <c r="K4" s="7" t="s">
        <v>32</v>
      </c>
      <c r="L4" s="36" t="s">
        <v>33</v>
      </c>
      <c r="M4" s="8" t="s">
        <v>3</v>
      </c>
      <c r="N4" s="336"/>
    </row>
    <row r="5" spans="1:14">
      <c r="A5" s="54">
        <v>1</v>
      </c>
      <c r="B5" s="188"/>
      <c r="C5" s="189"/>
      <c r="D5" s="162"/>
      <c r="E5" s="10"/>
      <c r="F5" s="11"/>
      <c r="G5" s="37"/>
      <c r="H5" s="37"/>
      <c r="I5" s="110">
        <f>ROUND(E5*(F5+G5+H5)*D5,2)</f>
        <v>0</v>
      </c>
      <c r="J5" s="169"/>
      <c r="K5" s="165"/>
      <c r="L5" s="166"/>
      <c r="M5" s="110">
        <f>ROUND(J5*(K5+L5)*D5,2)</f>
        <v>0</v>
      </c>
      <c r="N5" s="110">
        <f>IF(D5="",0,I5+M5)</f>
        <v>0</v>
      </c>
    </row>
    <row r="6" spans="1:14">
      <c r="A6" s="54">
        <v>2</v>
      </c>
      <c r="B6" s="190"/>
      <c r="C6" s="190"/>
      <c r="D6" s="163"/>
      <c r="E6" s="12"/>
      <c r="F6" s="13"/>
      <c r="G6" s="38"/>
      <c r="H6" s="38"/>
      <c r="I6" s="111">
        <f t="shared" ref="I6:I14" si="0">ROUND(E6*(F6+G6+H6)*D6,2)</f>
        <v>0</v>
      </c>
      <c r="J6" s="170"/>
      <c r="K6" s="167"/>
      <c r="L6" s="168"/>
      <c r="M6" s="111">
        <f t="shared" ref="M6:M14" si="1">ROUND(J6*(K6+L6)*D6,2)</f>
        <v>0</v>
      </c>
      <c r="N6" s="110">
        <f t="shared" ref="N6:N14" si="2">IF(D6="",0,I6+M6)</f>
        <v>0</v>
      </c>
    </row>
    <row r="7" spans="1:14">
      <c r="A7" s="55">
        <v>3</v>
      </c>
      <c r="B7" s="190"/>
      <c r="C7" s="190"/>
      <c r="D7" s="163"/>
      <c r="E7" s="12"/>
      <c r="F7" s="13"/>
      <c r="G7" s="38"/>
      <c r="H7" s="38"/>
      <c r="I7" s="111">
        <f t="shared" ref="I7:I13" si="3">ROUND(E7*(F7+G7+H7)*D7,2)</f>
        <v>0</v>
      </c>
      <c r="J7" s="170"/>
      <c r="K7" s="167"/>
      <c r="L7" s="168"/>
      <c r="M7" s="111">
        <f t="shared" ref="M7:M13" si="4">ROUND(J7*(K7+L7)*D7,2)</f>
        <v>0</v>
      </c>
      <c r="N7" s="110">
        <f t="shared" ref="N7:N13" si="5">IF(D7="",0,I7+M7)</f>
        <v>0</v>
      </c>
    </row>
    <row r="8" spans="1:14">
      <c r="A8" s="54">
        <v>4</v>
      </c>
      <c r="B8" s="190"/>
      <c r="C8" s="190"/>
      <c r="D8" s="163"/>
      <c r="E8" s="12"/>
      <c r="F8" s="13"/>
      <c r="G8" s="38"/>
      <c r="H8" s="38"/>
      <c r="I8" s="111">
        <f t="shared" si="3"/>
        <v>0</v>
      </c>
      <c r="J8" s="170"/>
      <c r="K8" s="167"/>
      <c r="L8" s="168"/>
      <c r="M8" s="111">
        <f t="shared" si="4"/>
        <v>0</v>
      </c>
      <c r="N8" s="110">
        <f t="shared" si="5"/>
        <v>0</v>
      </c>
    </row>
    <row r="9" spans="1:14">
      <c r="A9" s="55">
        <v>5</v>
      </c>
      <c r="B9" s="190"/>
      <c r="C9" s="190"/>
      <c r="D9" s="163"/>
      <c r="E9" s="12"/>
      <c r="F9" s="13"/>
      <c r="G9" s="38"/>
      <c r="H9" s="38"/>
      <c r="I9" s="111">
        <f t="shared" si="3"/>
        <v>0</v>
      </c>
      <c r="J9" s="170"/>
      <c r="K9" s="167"/>
      <c r="L9" s="168"/>
      <c r="M9" s="111">
        <f t="shared" si="4"/>
        <v>0</v>
      </c>
      <c r="N9" s="110">
        <f t="shared" si="5"/>
        <v>0</v>
      </c>
    </row>
    <row r="10" spans="1:14">
      <c r="A10" s="54">
        <v>6</v>
      </c>
      <c r="B10" s="190"/>
      <c r="C10" s="190"/>
      <c r="D10" s="163"/>
      <c r="E10" s="12"/>
      <c r="F10" s="13"/>
      <c r="G10" s="38"/>
      <c r="H10" s="38"/>
      <c r="I10" s="111">
        <f t="shared" si="3"/>
        <v>0</v>
      </c>
      <c r="J10" s="170"/>
      <c r="K10" s="167"/>
      <c r="L10" s="168"/>
      <c r="M10" s="111">
        <f t="shared" si="4"/>
        <v>0</v>
      </c>
      <c r="N10" s="110">
        <f t="shared" si="5"/>
        <v>0</v>
      </c>
    </row>
    <row r="11" spans="1:14">
      <c r="A11" s="55">
        <v>7</v>
      </c>
      <c r="B11" s="190"/>
      <c r="C11" s="190"/>
      <c r="D11" s="163"/>
      <c r="E11" s="12"/>
      <c r="F11" s="13"/>
      <c r="G11" s="38"/>
      <c r="H11" s="38"/>
      <c r="I11" s="111">
        <f t="shared" si="3"/>
        <v>0</v>
      </c>
      <c r="J11" s="170"/>
      <c r="K11" s="167"/>
      <c r="L11" s="168"/>
      <c r="M11" s="111">
        <f t="shared" si="4"/>
        <v>0</v>
      </c>
      <c r="N11" s="110">
        <f t="shared" si="5"/>
        <v>0</v>
      </c>
    </row>
    <row r="12" spans="1:14">
      <c r="A12" s="54">
        <v>8</v>
      </c>
      <c r="B12" s="190"/>
      <c r="C12" s="190"/>
      <c r="D12" s="163"/>
      <c r="E12" s="12"/>
      <c r="F12" s="13"/>
      <c r="G12" s="38"/>
      <c r="H12" s="38"/>
      <c r="I12" s="111">
        <f t="shared" si="3"/>
        <v>0</v>
      </c>
      <c r="J12" s="170"/>
      <c r="K12" s="167"/>
      <c r="L12" s="168"/>
      <c r="M12" s="111">
        <f t="shared" si="4"/>
        <v>0</v>
      </c>
      <c r="N12" s="110">
        <f t="shared" si="5"/>
        <v>0</v>
      </c>
    </row>
    <row r="13" spans="1:14">
      <c r="A13" s="55">
        <v>9</v>
      </c>
      <c r="B13" s="190"/>
      <c r="C13" s="190"/>
      <c r="D13" s="163"/>
      <c r="E13" s="12"/>
      <c r="F13" s="13"/>
      <c r="G13" s="38"/>
      <c r="H13" s="38"/>
      <c r="I13" s="111">
        <f t="shared" si="3"/>
        <v>0</v>
      </c>
      <c r="J13" s="170"/>
      <c r="K13" s="167"/>
      <c r="L13" s="168"/>
      <c r="M13" s="111">
        <f t="shared" si="4"/>
        <v>0</v>
      </c>
      <c r="N13" s="110">
        <f t="shared" si="5"/>
        <v>0</v>
      </c>
    </row>
    <row r="14" spans="1:14" ht="15.75" thickBot="1">
      <c r="A14" s="54">
        <v>10</v>
      </c>
      <c r="B14" s="190"/>
      <c r="C14" s="190"/>
      <c r="D14" s="163"/>
      <c r="E14" s="12"/>
      <c r="F14" s="13"/>
      <c r="G14" s="38"/>
      <c r="H14" s="38"/>
      <c r="I14" s="111">
        <f t="shared" si="0"/>
        <v>0</v>
      </c>
      <c r="J14" s="170"/>
      <c r="K14" s="167"/>
      <c r="L14" s="168"/>
      <c r="M14" s="111">
        <f t="shared" si="1"/>
        <v>0</v>
      </c>
      <c r="N14" s="110">
        <f t="shared" si="2"/>
        <v>0</v>
      </c>
    </row>
    <row r="15" spans="1:14" s="91" customFormat="1" ht="30" customHeight="1">
      <c r="A15" s="330" t="s">
        <v>31</v>
      </c>
      <c r="B15" s="331"/>
      <c r="C15" s="42"/>
      <c r="D15" s="42"/>
      <c r="E15" s="43">
        <f>SUM(E5:E14)</f>
        <v>0</v>
      </c>
      <c r="F15" s="44"/>
      <c r="G15" s="45"/>
      <c r="H15" s="45"/>
      <c r="I15" s="47"/>
      <c r="J15" s="46">
        <f>SUM(J5:J14)</f>
        <v>0</v>
      </c>
      <c r="K15" s="44"/>
      <c r="L15" s="45"/>
      <c r="M15" s="47"/>
      <c r="N15" s="47"/>
    </row>
    <row r="16" spans="1:14" s="91" customFormat="1" ht="30" customHeight="1" thickBot="1">
      <c r="A16" s="332" t="s">
        <v>4</v>
      </c>
      <c r="B16" s="333"/>
      <c r="C16" s="48"/>
      <c r="D16" s="48"/>
      <c r="E16" s="49"/>
      <c r="F16" s="50"/>
      <c r="G16" s="51"/>
      <c r="H16" s="51"/>
      <c r="I16" s="52">
        <f>SUM(I5:I14)</f>
        <v>0</v>
      </c>
      <c r="J16" s="53"/>
      <c r="K16" s="50"/>
      <c r="L16" s="51"/>
      <c r="M16" s="112">
        <f>SUM(M5:M14)</f>
        <v>0</v>
      </c>
      <c r="N16" s="161">
        <f>SUM(N5:N14)</f>
        <v>0</v>
      </c>
    </row>
    <row r="17" spans="1:14" ht="15.75" thickBot="1">
      <c r="A17" s="289"/>
      <c r="B17" s="289"/>
      <c r="C17" s="289"/>
      <c r="D17" s="289"/>
    </row>
    <row r="18" spans="1:14" s="91" customFormat="1" ht="31.5" customHeight="1" thickBot="1">
      <c r="A18" s="337" t="s">
        <v>39</v>
      </c>
      <c r="B18" s="338"/>
      <c r="C18" s="338"/>
      <c r="D18" s="338"/>
      <c r="E18" s="338"/>
      <c r="F18" s="338"/>
      <c r="G18" s="338"/>
      <c r="H18" s="338"/>
      <c r="I18" s="338"/>
      <c r="J18" s="338"/>
      <c r="K18" s="338"/>
      <c r="L18" s="338"/>
      <c r="M18" s="338"/>
      <c r="N18" s="339"/>
    </row>
    <row r="19" spans="1:14" ht="135">
      <c r="A19" s="364" t="s">
        <v>192</v>
      </c>
      <c r="B19" s="366" t="s">
        <v>198</v>
      </c>
      <c r="C19" s="368" t="s">
        <v>199</v>
      </c>
      <c r="D19" s="229" t="s">
        <v>6</v>
      </c>
      <c r="E19" s="230" t="s">
        <v>9</v>
      </c>
      <c r="F19" s="230" t="s">
        <v>109</v>
      </c>
      <c r="G19" s="230" t="s">
        <v>35</v>
      </c>
      <c r="H19" s="230" t="s">
        <v>52</v>
      </c>
      <c r="I19" s="231" t="s">
        <v>111</v>
      </c>
      <c r="J19" s="232" t="s">
        <v>38</v>
      </c>
      <c r="K19" s="229" t="s">
        <v>12</v>
      </c>
      <c r="L19" s="57" t="s">
        <v>53</v>
      </c>
      <c r="M19" s="56" t="s">
        <v>13</v>
      </c>
      <c r="N19" s="232" t="s">
        <v>14</v>
      </c>
    </row>
    <row r="20" spans="1:14" ht="15.75" thickBot="1">
      <c r="A20" s="365"/>
      <c r="B20" s="367"/>
      <c r="C20" s="369"/>
      <c r="D20" s="58" t="s">
        <v>7</v>
      </c>
      <c r="E20" s="59" t="s">
        <v>8</v>
      </c>
      <c r="F20" s="59" t="s">
        <v>10</v>
      </c>
      <c r="G20" s="59" t="s">
        <v>11</v>
      </c>
      <c r="H20" s="59" t="s">
        <v>21</v>
      </c>
      <c r="I20" s="74" t="s">
        <v>36</v>
      </c>
      <c r="J20" s="62" t="s">
        <v>270</v>
      </c>
      <c r="K20" s="58" t="s">
        <v>37</v>
      </c>
      <c r="L20" s="61" t="s">
        <v>110</v>
      </c>
      <c r="M20" s="60" t="s">
        <v>271</v>
      </c>
      <c r="N20" s="293" t="s">
        <v>272</v>
      </c>
    </row>
    <row r="21" spans="1:14">
      <c r="A21" s="63">
        <v>1</v>
      </c>
      <c r="B21" s="64"/>
      <c r="C21" s="65"/>
      <c r="D21" s="66"/>
      <c r="E21" s="67"/>
      <c r="F21" s="113"/>
      <c r="G21" s="113"/>
      <c r="H21" s="113"/>
      <c r="I21" s="114"/>
      <c r="J21" s="117">
        <f>+D21*E21*(F21+G21+H21)+I21</f>
        <v>0</v>
      </c>
      <c r="K21" s="115"/>
      <c r="L21" s="116"/>
      <c r="M21" s="121">
        <f>+E21*(K21+L21)</f>
        <v>0</v>
      </c>
      <c r="N21" s="117">
        <f>IF(B21="",0,+J21+M21)</f>
        <v>0</v>
      </c>
    </row>
    <row r="22" spans="1:14">
      <c r="A22" s="68">
        <v>2</v>
      </c>
      <c r="B22" s="69"/>
      <c r="C22" s="70"/>
      <c r="D22" s="66"/>
      <c r="E22" s="67"/>
      <c r="F22" s="113"/>
      <c r="G22" s="113"/>
      <c r="H22" s="113"/>
      <c r="I22" s="114"/>
      <c r="J22" s="117">
        <f t="shared" ref="J22:J30" si="6">+D22*E22*(F22+G22+H22)+I22</f>
        <v>0</v>
      </c>
      <c r="K22" s="115"/>
      <c r="L22" s="116"/>
      <c r="M22" s="121">
        <f t="shared" ref="M22:M30" si="7">+E22*(K22+L22)</f>
        <v>0</v>
      </c>
      <c r="N22" s="117">
        <f t="shared" ref="N22:N30" si="8">IF(B22="",0,+J22+M22)</f>
        <v>0</v>
      </c>
    </row>
    <row r="23" spans="1:14">
      <c r="A23" s="68">
        <v>3</v>
      </c>
      <c r="B23" s="69"/>
      <c r="C23" s="70"/>
      <c r="D23" s="66"/>
      <c r="E23" s="67"/>
      <c r="F23" s="113"/>
      <c r="G23" s="113"/>
      <c r="H23" s="113"/>
      <c r="I23" s="114"/>
      <c r="J23" s="117">
        <f t="shared" si="6"/>
        <v>0</v>
      </c>
      <c r="K23" s="115"/>
      <c r="L23" s="116"/>
      <c r="M23" s="121">
        <f t="shared" si="7"/>
        <v>0</v>
      </c>
      <c r="N23" s="117">
        <f t="shared" si="8"/>
        <v>0</v>
      </c>
    </row>
    <row r="24" spans="1:14">
      <c r="A24" s="68">
        <v>4</v>
      </c>
      <c r="B24" s="69"/>
      <c r="C24" s="70"/>
      <c r="D24" s="66"/>
      <c r="E24" s="67"/>
      <c r="F24" s="113"/>
      <c r="G24" s="113"/>
      <c r="H24" s="113"/>
      <c r="I24" s="114"/>
      <c r="J24" s="117">
        <f t="shared" ref="J24:J29" si="9">+D24*E24*(F24+G24+H24)+I24</f>
        <v>0</v>
      </c>
      <c r="K24" s="115"/>
      <c r="L24" s="116"/>
      <c r="M24" s="121">
        <f t="shared" ref="M24:M29" si="10">+E24*(K24+L24)</f>
        <v>0</v>
      </c>
      <c r="N24" s="117">
        <f t="shared" ref="N24:N29" si="11">IF(B24="",0,+J24+M24)</f>
        <v>0</v>
      </c>
    </row>
    <row r="25" spans="1:14">
      <c r="A25" s="68">
        <v>5</v>
      </c>
      <c r="B25" s="69"/>
      <c r="C25" s="70"/>
      <c r="D25" s="66"/>
      <c r="E25" s="67"/>
      <c r="F25" s="113"/>
      <c r="G25" s="113"/>
      <c r="H25" s="113"/>
      <c r="I25" s="114"/>
      <c r="J25" s="117">
        <f t="shared" si="9"/>
        <v>0</v>
      </c>
      <c r="K25" s="115"/>
      <c r="L25" s="116"/>
      <c r="M25" s="121">
        <f t="shared" si="10"/>
        <v>0</v>
      </c>
      <c r="N25" s="117">
        <f t="shared" si="11"/>
        <v>0</v>
      </c>
    </row>
    <row r="26" spans="1:14">
      <c r="A26" s="68">
        <v>6</v>
      </c>
      <c r="B26" s="69"/>
      <c r="C26" s="70"/>
      <c r="D26" s="66"/>
      <c r="E26" s="67"/>
      <c r="F26" s="113"/>
      <c r="G26" s="113"/>
      <c r="H26" s="113"/>
      <c r="I26" s="114"/>
      <c r="J26" s="117">
        <f t="shared" si="9"/>
        <v>0</v>
      </c>
      <c r="K26" s="115"/>
      <c r="L26" s="116"/>
      <c r="M26" s="121">
        <f t="shared" si="10"/>
        <v>0</v>
      </c>
      <c r="N26" s="117">
        <f t="shared" si="11"/>
        <v>0</v>
      </c>
    </row>
    <row r="27" spans="1:14">
      <c r="A27" s="68">
        <v>7</v>
      </c>
      <c r="B27" s="69"/>
      <c r="C27" s="70"/>
      <c r="D27" s="66"/>
      <c r="E27" s="67"/>
      <c r="F27" s="113"/>
      <c r="G27" s="113"/>
      <c r="H27" s="113"/>
      <c r="I27" s="114"/>
      <c r="J27" s="117">
        <f t="shared" si="9"/>
        <v>0</v>
      </c>
      <c r="K27" s="115"/>
      <c r="L27" s="116"/>
      <c r="M27" s="121">
        <f t="shared" si="10"/>
        <v>0</v>
      </c>
      <c r="N27" s="117">
        <f t="shared" si="11"/>
        <v>0</v>
      </c>
    </row>
    <row r="28" spans="1:14">
      <c r="A28" s="68">
        <v>8</v>
      </c>
      <c r="B28" s="69"/>
      <c r="C28" s="70"/>
      <c r="D28" s="66"/>
      <c r="E28" s="67"/>
      <c r="F28" s="113"/>
      <c r="G28" s="113"/>
      <c r="H28" s="113"/>
      <c r="I28" s="114"/>
      <c r="J28" s="117">
        <f t="shared" si="9"/>
        <v>0</v>
      </c>
      <c r="K28" s="115"/>
      <c r="L28" s="116"/>
      <c r="M28" s="121">
        <f t="shared" si="10"/>
        <v>0</v>
      </c>
      <c r="N28" s="117">
        <f t="shared" si="11"/>
        <v>0</v>
      </c>
    </row>
    <row r="29" spans="1:14">
      <c r="A29" s="68">
        <v>9</v>
      </c>
      <c r="B29" s="69"/>
      <c r="C29" s="70"/>
      <c r="D29" s="66"/>
      <c r="E29" s="67"/>
      <c r="F29" s="113"/>
      <c r="G29" s="113"/>
      <c r="H29" s="113"/>
      <c r="I29" s="114"/>
      <c r="J29" s="117">
        <f t="shared" si="9"/>
        <v>0</v>
      </c>
      <c r="K29" s="115"/>
      <c r="L29" s="116"/>
      <c r="M29" s="121">
        <f t="shared" si="10"/>
        <v>0</v>
      </c>
      <c r="N29" s="117">
        <f t="shared" si="11"/>
        <v>0</v>
      </c>
    </row>
    <row r="30" spans="1:14" ht="15.75" thickBot="1">
      <c r="A30" s="68">
        <v>10</v>
      </c>
      <c r="B30" s="69"/>
      <c r="C30" s="70"/>
      <c r="D30" s="66"/>
      <c r="E30" s="67"/>
      <c r="F30" s="113"/>
      <c r="G30" s="113"/>
      <c r="H30" s="113"/>
      <c r="I30" s="114"/>
      <c r="J30" s="117">
        <f t="shared" si="6"/>
        <v>0</v>
      </c>
      <c r="K30" s="115"/>
      <c r="L30" s="116"/>
      <c r="M30" s="121">
        <f t="shared" si="7"/>
        <v>0</v>
      </c>
      <c r="N30" s="117">
        <f t="shared" si="8"/>
        <v>0</v>
      </c>
    </row>
    <row r="31" spans="1:14" ht="19.5" thickBot="1">
      <c r="A31" s="370" t="s">
        <v>15</v>
      </c>
      <c r="B31" s="371"/>
      <c r="C31" s="372"/>
      <c r="D31" s="75"/>
      <c r="E31" s="76"/>
      <c r="F31" s="76"/>
      <c r="G31" s="76"/>
      <c r="H31" s="76"/>
      <c r="I31" s="77"/>
      <c r="J31" s="118">
        <f>SUM(J21:J30)</f>
        <v>0</v>
      </c>
      <c r="K31" s="71"/>
      <c r="L31" s="72"/>
      <c r="M31" s="119">
        <f>SUM(M21:M30)</f>
        <v>0</v>
      </c>
      <c r="N31" s="73"/>
    </row>
    <row r="32" spans="1:14" ht="19.5" thickBot="1">
      <c r="A32" s="359" t="s">
        <v>273</v>
      </c>
      <c r="B32" s="360"/>
      <c r="C32" s="360"/>
      <c r="D32" s="360"/>
      <c r="E32" s="360"/>
      <c r="F32" s="360"/>
      <c r="G32" s="360"/>
      <c r="H32" s="360"/>
      <c r="I32" s="360"/>
      <c r="J32" s="360"/>
      <c r="K32" s="360"/>
      <c r="L32" s="360"/>
      <c r="M32" s="360"/>
      <c r="N32" s="120">
        <f>SUM(N21:N30)</f>
        <v>0</v>
      </c>
    </row>
    <row r="33" spans="1:14">
      <c r="A33" s="257"/>
      <c r="B33" s="257"/>
      <c r="C33" s="257"/>
      <c r="D33" s="257"/>
      <c r="E33" s="257"/>
      <c r="F33" s="257"/>
      <c r="G33" s="257"/>
      <c r="H33" s="257"/>
      <c r="I33" s="257"/>
      <c r="J33" s="257"/>
      <c r="K33" s="257"/>
      <c r="L33" s="257"/>
      <c r="M33" s="257"/>
      <c r="N33" s="257"/>
    </row>
    <row r="34" spans="1:14">
      <c r="A34" s="258" t="s">
        <v>98</v>
      </c>
      <c r="B34" s="259"/>
      <c r="C34" s="259"/>
      <c r="D34" s="259"/>
      <c r="E34" s="259"/>
      <c r="F34" s="259"/>
      <c r="G34" s="259"/>
      <c r="H34" s="259"/>
      <c r="I34" s="259"/>
      <c r="J34" s="259"/>
      <c r="K34" s="259"/>
      <c r="L34" s="259"/>
      <c r="M34" s="259"/>
      <c r="N34" s="259"/>
    </row>
    <row r="35" spans="1:14">
      <c r="A35" s="258" t="s">
        <v>40</v>
      </c>
      <c r="B35" s="259"/>
      <c r="C35" s="259"/>
      <c r="D35" s="259"/>
      <c r="E35" s="259"/>
      <c r="F35" s="259"/>
      <c r="G35" s="259"/>
      <c r="H35" s="259"/>
      <c r="I35" s="259"/>
      <c r="J35" s="259"/>
      <c r="K35" s="259"/>
      <c r="L35" s="259"/>
      <c r="M35" s="259"/>
      <c r="N35" s="259"/>
    </row>
    <row r="36" spans="1:14">
      <c r="A36" s="260" t="s">
        <v>96</v>
      </c>
      <c r="B36" s="260"/>
      <c r="C36" s="260"/>
      <c r="D36" s="260"/>
      <c r="E36" s="260"/>
      <c r="F36" s="260"/>
      <c r="G36" s="260"/>
      <c r="H36" s="260"/>
      <c r="I36" s="259"/>
      <c r="J36" s="259"/>
      <c r="K36" s="259"/>
      <c r="L36" s="259"/>
      <c r="M36" s="259"/>
      <c r="N36" s="259"/>
    </row>
    <row r="37" spans="1:14">
      <c r="A37" s="361" t="s">
        <v>42</v>
      </c>
      <c r="B37" s="259" t="s">
        <v>41</v>
      </c>
      <c r="C37" s="259"/>
      <c r="D37" s="259"/>
      <c r="E37" s="259"/>
      <c r="F37" s="259"/>
      <c r="G37" s="259"/>
      <c r="H37" s="259"/>
      <c r="I37" s="259"/>
      <c r="J37" s="259"/>
      <c r="K37" s="259"/>
      <c r="L37" s="259"/>
      <c r="M37" s="259"/>
      <c r="N37" s="259"/>
    </row>
    <row r="38" spans="1:14">
      <c r="A38" s="362"/>
      <c r="B38" s="259" t="s">
        <v>49</v>
      </c>
      <c r="C38" s="259"/>
      <c r="D38" s="259"/>
      <c r="E38" s="259"/>
      <c r="F38" s="259"/>
      <c r="G38" s="259"/>
      <c r="H38" s="259"/>
      <c r="I38" s="259"/>
      <c r="J38" s="259"/>
      <c r="K38" s="259"/>
      <c r="L38" s="259"/>
      <c r="M38" s="259"/>
      <c r="N38" s="259"/>
    </row>
    <row r="39" spans="1:14">
      <c r="A39" s="261" t="s">
        <v>43</v>
      </c>
      <c r="B39" s="262" t="s">
        <v>54</v>
      </c>
      <c r="C39" s="262"/>
      <c r="D39" s="262"/>
      <c r="E39" s="263"/>
      <c r="F39" s="263"/>
      <c r="G39" s="263"/>
      <c r="H39" s="263">
        <v>90</v>
      </c>
      <c r="I39" s="259"/>
      <c r="J39" s="259"/>
      <c r="K39" s="259"/>
      <c r="L39" s="259"/>
      <c r="M39" s="259"/>
      <c r="N39" s="259"/>
    </row>
    <row r="40" spans="1:14">
      <c r="A40" s="261" t="s">
        <v>44</v>
      </c>
      <c r="B40" s="262" t="s">
        <v>55</v>
      </c>
      <c r="C40" s="262"/>
      <c r="D40" s="262"/>
      <c r="E40" s="263"/>
      <c r="F40" s="263"/>
      <c r="G40" s="263"/>
      <c r="H40" s="263">
        <v>40</v>
      </c>
      <c r="I40" s="259"/>
      <c r="J40" s="259"/>
      <c r="K40" s="259"/>
      <c r="L40" s="259"/>
      <c r="M40" s="259"/>
      <c r="N40" s="259"/>
    </row>
    <row r="41" spans="1:14">
      <c r="A41" s="261" t="s">
        <v>45</v>
      </c>
      <c r="B41" s="262" t="s">
        <v>56</v>
      </c>
      <c r="C41" s="262"/>
      <c r="D41" s="262"/>
      <c r="E41" s="264"/>
      <c r="F41" s="264"/>
      <c r="G41" s="265"/>
      <c r="H41" s="265" t="s">
        <v>50</v>
      </c>
      <c r="I41" s="259"/>
      <c r="J41" s="259"/>
      <c r="K41" s="259"/>
      <c r="L41" s="259"/>
      <c r="M41" s="259"/>
      <c r="N41" s="259"/>
    </row>
    <row r="42" spans="1:14">
      <c r="A42" s="261" t="s">
        <v>46</v>
      </c>
      <c r="B42" s="262" t="s">
        <v>57</v>
      </c>
      <c r="C42" s="262"/>
      <c r="D42" s="262"/>
      <c r="E42" s="263"/>
      <c r="F42" s="263"/>
      <c r="G42" s="263"/>
      <c r="H42" s="263">
        <v>20</v>
      </c>
      <c r="I42" s="259"/>
      <c r="J42" s="259"/>
      <c r="K42" s="259"/>
      <c r="L42" s="259"/>
      <c r="M42" s="259"/>
      <c r="N42" s="259"/>
    </row>
    <row r="43" spans="1:14">
      <c r="A43" s="266" t="s">
        <v>47</v>
      </c>
      <c r="B43" s="259" t="s">
        <v>58</v>
      </c>
      <c r="C43" s="259"/>
      <c r="D43" s="259"/>
      <c r="E43" s="267"/>
      <c r="F43" s="267"/>
      <c r="G43" s="268"/>
      <c r="H43" s="268" t="s">
        <v>51</v>
      </c>
      <c r="I43" s="259"/>
      <c r="J43" s="259"/>
      <c r="K43" s="259"/>
      <c r="L43" s="259"/>
      <c r="M43" s="259"/>
      <c r="N43" s="259"/>
    </row>
    <row r="44" spans="1:14">
      <c r="A44" s="259"/>
      <c r="B44" s="259"/>
      <c r="C44" s="259"/>
      <c r="D44" s="259"/>
      <c r="E44" s="259"/>
      <c r="F44" s="259"/>
      <c r="G44" s="259"/>
      <c r="H44" s="259"/>
      <c r="I44" s="259"/>
      <c r="J44" s="259"/>
      <c r="K44" s="259"/>
      <c r="L44" s="259"/>
      <c r="M44" s="259"/>
      <c r="N44" s="259"/>
    </row>
    <row r="45" spans="1:14">
      <c r="A45" s="259" t="s">
        <v>48</v>
      </c>
      <c r="B45" s="259"/>
      <c r="C45" s="259"/>
      <c r="D45" s="259"/>
      <c r="E45" s="259"/>
      <c r="F45" s="259"/>
      <c r="G45" s="259"/>
      <c r="H45" s="259"/>
      <c r="I45" s="259"/>
      <c r="J45" s="259"/>
      <c r="K45" s="259"/>
      <c r="L45" s="259"/>
      <c r="M45" s="259"/>
      <c r="N45" s="259"/>
    </row>
    <row r="46" spans="1:14">
      <c r="A46" s="260" t="s">
        <v>97</v>
      </c>
      <c r="B46" s="260"/>
      <c r="C46" s="260"/>
      <c r="D46" s="260"/>
      <c r="E46" s="260"/>
      <c r="F46" s="260"/>
      <c r="G46" s="260"/>
      <c r="H46" s="259"/>
      <c r="I46" s="259"/>
      <c r="J46" s="259"/>
      <c r="K46" s="259"/>
      <c r="L46" s="259"/>
      <c r="M46" s="259"/>
      <c r="N46" s="259"/>
    </row>
    <row r="47" spans="1:14">
      <c r="A47" s="361" t="s">
        <v>42</v>
      </c>
      <c r="B47" s="259" t="s">
        <v>41</v>
      </c>
      <c r="C47" s="259"/>
      <c r="D47" s="259"/>
      <c r="E47" s="259"/>
      <c r="F47" s="259"/>
      <c r="G47" s="259"/>
      <c r="H47" s="259"/>
      <c r="I47" s="259"/>
      <c r="J47" s="259"/>
      <c r="K47" s="259"/>
      <c r="L47" s="259"/>
      <c r="M47" s="259"/>
      <c r="N47" s="259"/>
    </row>
    <row r="48" spans="1:14">
      <c r="A48" s="363"/>
      <c r="B48" s="259" t="s">
        <v>49</v>
      </c>
      <c r="C48" s="259"/>
      <c r="D48" s="259"/>
      <c r="E48" s="259"/>
      <c r="F48" s="259"/>
      <c r="G48" s="259"/>
      <c r="H48" s="259"/>
      <c r="I48" s="259"/>
      <c r="J48" s="259"/>
      <c r="K48" s="259"/>
      <c r="L48" s="259"/>
      <c r="M48" s="259"/>
      <c r="N48" s="259"/>
    </row>
    <row r="49" spans="1:14">
      <c r="A49" s="363" t="s">
        <v>43</v>
      </c>
      <c r="B49" s="259" t="s">
        <v>95</v>
      </c>
      <c r="C49" s="259"/>
      <c r="D49" s="259"/>
      <c r="E49" s="259"/>
      <c r="F49" s="259"/>
      <c r="G49" s="259"/>
      <c r="H49" s="259"/>
      <c r="I49" s="259"/>
      <c r="J49" s="259"/>
      <c r="K49" s="259"/>
      <c r="L49" s="259"/>
      <c r="M49" s="259"/>
      <c r="N49" s="259"/>
    </row>
    <row r="50" spans="1:14">
      <c r="A50" s="363"/>
      <c r="B50" s="259" t="s">
        <v>94</v>
      </c>
      <c r="C50" s="259"/>
      <c r="D50" s="259"/>
      <c r="E50" s="259"/>
      <c r="F50" s="259"/>
      <c r="G50" s="259"/>
      <c r="H50" s="259"/>
      <c r="I50" s="259"/>
      <c r="J50" s="259"/>
      <c r="K50" s="259"/>
      <c r="L50" s="259"/>
      <c r="M50" s="259"/>
      <c r="N50" s="259"/>
    </row>
    <row r="51" spans="1:14">
      <c r="A51" s="259"/>
      <c r="B51" s="259"/>
      <c r="C51" s="259"/>
      <c r="D51" s="259"/>
      <c r="E51" s="259"/>
      <c r="F51" s="259"/>
      <c r="G51" s="259"/>
      <c r="H51" s="259"/>
      <c r="I51" s="259"/>
      <c r="J51" s="259"/>
      <c r="K51" s="259"/>
      <c r="L51" s="259"/>
      <c r="M51" s="259"/>
      <c r="N51" s="259"/>
    </row>
    <row r="52" spans="1:14" ht="18.75">
      <c r="A52" s="246" t="s">
        <v>59</v>
      </c>
      <c r="B52" s="259"/>
      <c r="C52" s="259"/>
      <c r="D52" s="259"/>
      <c r="E52" s="259"/>
      <c r="F52" s="259"/>
      <c r="G52" s="259"/>
      <c r="H52" s="259"/>
      <c r="I52" s="259"/>
      <c r="J52" s="259"/>
      <c r="K52" s="259"/>
      <c r="L52" s="259"/>
      <c r="M52" s="259"/>
      <c r="N52" s="259"/>
    </row>
  </sheetData>
  <sheetProtection algorithmName="SHA-512" hashValue="+Vo2qCotBC9jVauq+NoM/Ng83kOIm2048aQraElH77tSEH60BbCnmvlC8lg+WkZElD4I9uexdf2Iy6gtoj0UrA==" saltValue="Q31SDjQ6Tfc83zehCVVXtQ==" spinCount="100000" sheet="1" objects="1" scenarios="1" selectLockedCells="1"/>
  <mergeCells count="20">
    <mergeCell ref="A32:M32"/>
    <mergeCell ref="A37:A38"/>
    <mergeCell ref="A47:A48"/>
    <mergeCell ref="A49:A50"/>
    <mergeCell ref="A18:N18"/>
    <mergeCell ref="A19:A20"/>
    <mergeCell ref="B19:B20"/>
    <mergeCell ref="C19:C20"/>
    <mergeCell ref="A31:C31"/>
    <mergeCell ref="A15:B15"/>
    <mergeCell ref="A16:B16"/>
    <mergeCell ref="N2:N4"/>
    <mergeCell ref="A1:N1"/>
    <mergeCell ref="E2:M2"/>
    <mergeCell ref="B2:B4"/>
    <mergeCell ref="A2:A4"/>
    <mergeCell ref="E3:I3"/>
    <mergeCell ref="J3:M3"/>
    <mergeCell ref="C2:C4"/>
    <mergeCell ref="D2:D4"/>
  </mergeCells>
  <printOptions horizontalCentered="1" verticalCentered="1"/>
  <pageMargins left="0.35433070866141736" right="0.27559055118110237" top="0.35433070866141736" bottom="0.43307086614173229" header="0.23622047244094491" footer="0.23622047244094491"/>
  <pageSetup paperSize="9" scale="48"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70" zoomScaleNormal="70" zoomScaleSheetLayoutView="70" workbookViewId="0">
      <selection activeCell="B5" sqref="B5"/>
    </sheetView>
  </sheetViews>
  <sheetFormatPr defaultColWidth="9.140625" defaultRowHeight="15"/>
  <cols>
    <col min="1" max="1" width="6" style="2" customWidth="1"/>
    <col min="2" max="2" width="56.140625" style="1" customWidth="1"/>
    <col min="3" max="3" width="49.85546875" style="1" customWidth="1"/>
    <col min="4" max="4" width="20.140625" style="1" customWidth="1"/>
    <col min="5" max="5" width="19.140625" style="1" customWidth="1"/>
    <col min="6" max="6" width="22" style="1" customWidth="1"/>
    <col min="7" max="7" width="19.28515625" style="1" customWidth="1"/>
    <col min="8" max="8" width="19.5703125" style="1" customWidth="1"/>
    <col min="9" max="9" width="15.85546875" style="1" customWidth="1"/>
    <col min="10" max="10" width="27.42578125" style="1" customWidth="1"/>
    <col min="11" max="16384" width="9.140625" style="1"/>
  </cols>
  <sheetData>
    <row r="1" spans="1:10" ht="4.5" customHeight="1" thickBot="1">
      <c r="A1" s="238"/>
      <c r="B1" s="9"/>
      <c r="C1" s="9"/>
      <c r="D1" s="9"/>
      <c r="E1" s="9"/>
      <c r="F1" s="9"/>
      <c r="G1" s="9"/>
      <c r="H1" s="9"/>
      <c r="I1" s="9"/>
      <c r="J1" s="9"/>
    </row>
    <row r="2" spans="1:10" ht="52.15" customHeight="1" thickBot="1">
      <c r="A2" s="375" t="s">
        <v>169</v>
      </c>
      <c r="B2" s="376"/>
      <c r="C2" s="376"/>
      <c r="D2" s="376"/>
      <c r="E2" s="376"/>
      <c r="F2" s="376"/>
      <c r="G2" s="376"/>
      <c r="H2" s="376"/>
      <c r="I2" s="376"/>
      <c r="J2" s="377"/>
    </row>
    <row r="3" spans="1:10" s="90" customFormat="1" ht="75">
      <c r="A3" s="378" t="s">
        <v>192</v>
      </c>
      <c r="B3" s="380" t="s">
        <v>274</v>
      </c>
      <c r="C3" s="382" t="s">
        <v>194</v>
      </c>
      <c r="D3" s="193" t="s">
        <v>17</v>
      </c>
      <c r="E3" s="194" t="s">
        <v>18</v>
      </c>
      <c r="F3" s="194" t="s">
        <v>19</v>
      </c>
      <c r="G3" s="195" t="s">
        <v>20</v>
      </c>
      <c r="H3" s="195" t="s">
        <v>92</v>
      </c>
      <c r="I3" s="14" t="s">
        <v>188</v>
      </c>
      <c r="J3" s="15" t="s">
        <v>275</v>
      </c>
    </row>
    <row r="4" spans="1:10" s="90" customFormat="1" ht="15.75" thickBot="1">
      <c r="A4" s="379"/>
      <c r="B4" s="381"/>
      <c r="C4" s="383"/>
      <c r="D4" s="17" t="s">
        <v>7</v>
      </c>
      <c r="E4" s="18" t="s">
        <v>8</v>
      </c>
      <c r="F4" s="18" t="s">
        <v>10</v>
      </c>
      <c r="G4" s="19" t="s">
        <v>11</v>
      </c>
      <c r="H4" s="19" t="s">
        <v>21</v>
      </c>
      <c r="I4" s="20" t="s">
        <v>36</v>
      </c>
      <c r="J4" s="16" t="s">
        <v>93</v>
      </c>
    </row>
    <row r="5" spans="1:10" s="91" customFormat="1" ht="30" customHeight="1">
      <c r="A5" s="85">
        <v>1</v>
      </c>
      <c r="B5" s="184"/>
      <c r="C5" s="185"/>
      <c r="D5" s="21"/>
      <c r="E5" s="122"/>
      <c r="F5" s="126"/>
      <c r="G5" s="87"/>
      <c r="H5" s="149"/>
      <c r="I5" s="128"/>
      <c r="J5" s="239">
        <f>IF(B5="",0,IF(H5="",0,D5*E5*F5*I5*(G5/H5)))</f>
        <v>0</v>
      </c>
    </row>
    <row r="6" spans="1:10" s="91" customFormat="1" ht="30" customHeight="1">
      <c r="A6" s="86">
        <v>2</v>
      </c>
      <c r="B6" s="177"/>
      <c r="C6" s="186"/>
      <c r="D6" s="22"/>
      <c r="E6" s="124"/>
      <c r="F6" s="127"/>
      <c r="G6" s="27"/>
      <c r="H6" s="150"/>
      <c r="I6" s="129"/>
      <c r="J6" s="201">
        <f t="shared" ref="J6:J9" si="0">IF(B6="",0,IF(H6="",0,D6*E6*F6*I6*(G6/H6)))</f>
        <v>0</v>
      </c>
    </row>
    <row r="7" spans="1:10" s="91" customFormat="1" ht="30" customHeight="1">
      <c r="A7" s="86">
        <v>3</v>
      </c>
      <c r="B7" s="177"/>
      <c r="C7" s="186"/>
      <c r="D7" s="22"/>
      <c r="E7" s="124"/>
      <c r="F7" s="127"/>
      <c r="G7" s="27"/>
      <c r="H7" s="150"/>
      <c r="I7" s="129"/>
      <c r="J7" s="201">
        <f t="shared" si="0"/>
        <v>0</v>
      </c>
    </row>
    <row r="8" spans="1:10" s="91" customFormat="1" ht="30" customHeight="1">
      <c r="A8" s="86">
        <v>4</v>
      </c>
      <c r="B8" s="177"/>
      <c r="C8" s="186"/>
      <c r="D8" s="22"/>
      <c r="E8" s="124"/>
      <c r="F8" s="127"/>
      <c r="G8" s="27"/>
      <c r="H8" s="150"/>
      <c r="I8" s="129"/>
      <c r="J8" s="201">
        <f t="shared" si="0"/>
        <v>0</v>
      </c>
    </row>
    <row r="9" spans="1:10" s="91" customFormat="1" ht="30" customHeight="1" thickBot="1">
      <c r="A9" s="86">
        <v>5</v>
      </c>
      <c r="B9" s="177"/>
      <c r="C9" s="186"/>
      <c r="D9" s="22"/>
      <c r="E9" s="124"/>
      <c r="F9" s="127"/>
      <c r="G9" s="27"/>
      <c r="H9" s="150"/>
      <c r="I9" s="129"/>
      <c r="J9" s="240">
        <f t="shared" si="0"/>
        <v>0</v>
      </c>
    </row>
    <row r="10" spans="1:10" s="256" customFormat="1" ht="19.5" thickBot="1">
      <c r="A10" s="384" t="s">
        <v>15</v>
      </c>
      <c r="B10" s="385"/>
      <c r="C10" s="385"/>
      <c r="D10" s="23">
        <f>SUM(D5:D9)</f>
        <v>0</v>
      </c>
      <c r="E10" s="24"/>
      <c r="F10" s="24"/>
      <c r="G10" s="24"/>
      <c r="H10" s="84"/>
      <c r="I10" s="25"/>
      <c r="J10" s="26"/>
    </row>
    <row r="11" spans="1:10" s="256" customFormat="1" ht="28.5" customHeight="1" thickBot="1">
      <c r="A11" s="373" t="s">
        <v>22</v>
      </c>
      <c r="B11" s="374"/>
      <c r="C11" s="374"/>
      <c r="D11" s="374"/>
      <c r="E11" s="374"/>
      <c r="F11" s="374"/>
      <c r="G11" s="374"/>
      <c r="H11" s="374"/>
      <c r="I11" s="374"/>
      <c r="J11" s="125">
        <f>SUM(J5:J10)</f>
        <v>0</v>
      </c>
    </row>
    <row r="12" spans="1:10" ht="18.75" customHeight="1">
      <c r="B12" s="246" t="s">
        <v>100</v>
      </c>
      <c r="C12" s="247"/>
    </row>
    <row r="13" spans="1:10" ht="18.75" customHeight="1">
      <c r="B13" s="248" t="s">
        <v>131</v>
      </c>
    </row>
    <row r="14" spans="1:10" ht="18.75" customHeight="1">
      <c r="B14" s="248" t="s">
        <v>132</v>
      </c>
    </row>
    <row r="15" spans="1:10" ht="18.75" customHeight="1" thickBot="1">
      <c r="B15" s="248"/>
    </row>
    <row r="16" spans="1:10" ht="52.15" customHeight="1" thickBot="1">
      <c r="A16" s="375" t="s">
        <v>16</v>
      </c>
      <c r="B16" s="394"/>
      <c r="C16" s="394"/>
      <c r="D16" s="394"/>
      <c r="E16" s="394"/>
      <c r="F16" s="395"/>
    </row>
    <row r="17" spans="1:6" s="249" customFormat="1" ht="64.900000000000006" customHeight="1">
      <c r="A17" s="378" t="s">
        <v>192</v>
      </c>
      <c r="B17" s="380" t="s">
        <v>274</v>
      </c>
      <c r="C17" s="396" t="s">
        <v>194</v>
      </c>
      <c r="D17" s="233" t="s">
        <v>17</v>
      </c>
      <c r="E17" s="14" t="s">
        <v>18</v>
      </c>
      <c r="F17" s="234" t="s">
        <v>276</v>
      </c>
    </row>
    <row r="18" spans="1:6" s="249" customFormat="1" ht="15.75" thickBot="1">
      <c r="A18" s="379"/>
      <c r="B18" s="381"/>
      <c r="C18" s="397"/>
      <c r="D18" s="17" t="s">
        <v>7</v>
      </c>
      <c r="E18" s="20" t="s">
        <v>8</v>
      </c>
      <c r="F18" s="16"/>
    </row>
    <row r="19" spans="1:6" ht="18.75">
      <c r="A19" s="202">
        <v>1</v>
      </c>
      <c r="B19" s="185"/>
      <c r="C19" s="205"/>
      <c r="D19" s="21"/>
      <c r="E19" s="151"/>
      <c r="F19" s="123">
        <f>IF(B19="",0,D19*E19)</f>
        <v>0</v>
      </c>
    </row>
    <row r="20" spans="1:6" ht="18.75">
      <c r="A20" s="203">
        <v>2</v>
      </c>
      <c r="B20" s="186"/>
      <c r="C20" s="200"/>
      <c r="D20" s="22"/>
      <c r="E20" s="152"/>
      <c r="F20" s="123">
        <f t="shared" ref="F20:F23" si="1">IF(B20="",0,D20*E20)</f>
        <v>0</v>
      </c>
    </row>
    <row r="21" spans="1:6" ht="18.75">
      <c r="A21" s="203">
        <v>3</v>
      </c>
      <c r="B21" s="186"/>
      <c r="C21" s="200"/>
      <c r="D21" s="22"/>
      <c r="E21" s="152"/>
      <c r="F21" s="123">
        <f t="shared" si="1"/>
        <v>0</v>
      </c>
    </row>
    <row r="22" spans="1:6" ht="18.75">
      <c r="A22" s="203">
        <v>4</v>
      </c>
      <c r="B22" s="186"/>
      <c r="C22" s="200"/>
      <c r="D22" s="22"/>
      <c r="E22" s="152"/>
      <c r="F22" s="123">
        <f t="shared" si="1"/>
        <v>0</v>
      </c>
    </row>
    <row r="23" spans="1:6" ht="19.5" thickBot="1">
      <c r="A23" s="203">
        <v>5</v>
      </c>
      <c r="B23" s="186"/>
      <c r="C23" s="200"/>
      <c r="D23" s="22"/>
      <c r="E23" s="152"/>
      <c r="F23" s="123">
        <f t="shared" si="1"/>
        <v>0</v>
      </c>
    </row>
    <row r="24" spans="1:6" ht="19.5" thickBot="1">
      <c r="A24" s="384" t="s">
        <v>15</v>
      </c>
      <c r="B24" s="385"/>
      <c r="C24" s="385"/>
      <c r="D24" s="23">
        <f>SUM(D19:D23)</f>
        <v>0</v>
      </c>
      <c r="E24" s="25"/>
      <c r="F24" s="26"/>
    </row>
    <row r="25" spans="1:6" ht="21.4" customHeight="1" thickBot="1">
      <c r="A25" s="384" t="s">
        <v>22</v>
      </c>
      <c r="B25" s="385"/>
      <c r="C25" s="385"/>
      <c r="D25" s="385"/>
      <c r="E25" s="393"/>
      <c r="F25" s="125">
        <f>SUM(F19:F24)</f>
        <v>0</v>
      </c>
    </row>
    <row r="26" spans="1:6" ht="15.75" thickBot="1"/>
    <row r="27" spans="1:6" ht="27" thickBot="1">
      <c r="A27" s="386" t="s">
        <v>133</v>
      </c>
      <c r="B27" s="387"/>
      <c r="C27" s="388"/>
      <c r="D27" s="389"/>
      <c r="E27" s="389"/>
      <c r="F27" s="390"/>
    </row>
    <row r="28" spans="1:6" ht="63.75" thickBot="1">
      <c r="A28" s="29" t="s">
        <v>195</v>
      </c>
      <c r="B28" s="30" t="s">
        <v>193</v>
      </c>
      <c r="C28" s="243" t="s">
        <v>194</v>
      </c>
      <c r="D28" s="206" t="s">
        <v>196</v>
      </c>
      <c r="E28" s="31" t="s">
        <v>197</v>
      </c>
      <c r="F28" s="32" t="s">
        <v>38</v>
      </c>
    </row>
    <row r="29" spans="1:6" ht="18.75">
      <c r="A29" s="245">
        <v>1</v>
      </c>
      <c r="B29" s="181"/>
      <c r="C29" s="181"/>
      <c r="D29" s="207"/>
      <c r="E29" s="88"/>
      <c r="F29" s="244">
        <f>IF(B29="",0,D29*E29)</f>
        <v>0</v>
      </c>
    </row>
    <row r="30" spans="1:6" ht="18.75">
      <c r="A30" s="203">
        <v>2</v>
      </c>
      <c r="B30" s="182"/>
      <c r="C30" s="182"/>
      <c r="D30" s="208"/>
      <c r="E30" s="28"/>
      <c r="F30" s="210">
        <f t="shared" ref="F30:F38" si="2">IF(B30="",0,D30*E30)</f>
        <v>0</v>
      </c>
    </row>
    <row r="31" spans="1:6" ht="18.75">
      <c r="A31" s="203">
        <v>3</v>
      </c>
      <c r="B31" s="182"/>
      <c r="C31" s="182"/>
      <c r="D31" s="208"/>
      <c r="E31" s="28"/>
      <c r="F31" s="210">
        <f t="shared" si="2"/>
        <v>0</v>
      </c>
    </row>
    <row r="32" spans="1:6" ht="18.75">
      <c r="A32" s="203">
        <v>4</v>
      </c>
      <c r="B32" s="182"/>
      <c r="C32" s="182"/>
      <c r="D32" s="208"/>
      <c r="E32" s="28"/>
      <c r="F32" s="210">
        <f t="shared" si="2"/>
        <v>0</v>
      </c>
    </row>
    <row r="33" spans="1:6" ht="18.75">
      <c r="A33" s="203">
        <v>5</v>
      </c>
      <c r="B33" s="182"/>
      <c r="C33" s="182"/>
      <c r="D33" s="208"/>
      <c r="E33" s="28"/>
      <c r="F33" s="210">
        <f t="shared" si="2"/>
        <v>0</v>
      </c>
    </row>
    <row r="34" spans="1:6" ht="18.75">
      <c r="A34" s="203">
        <v>6</v>
      </c>
      <c r="B34" s="182"/>
      <c r="C34" s="182"/>
      <c r="D34" s="208"/>
      <c r="E34" s="28"/>
      <c r="F34" s="210">
        <f t="shared" si="2"/>
        <v>0</v>
      </c>
    </row>
    <row r="35" spans="1:6" ht="18.75">
      <c r="A35" s="203">
        <v>7</v>
      </c>
      <c r="B35" s="182"/>
      <c r="C35" s="182"/>
      <c r="D35" s="208"/>
      <c r="E35" s="28"/>
      <c r="F35" s="210">
        <f t="shared" si="2"/>
        <v>0</v>
      </c>
    </row>
    <row r="36" spans="1:6" ht="18.75">
      <c r="A36" s="203">
        <v>8</v>
      </c>
      <c r="B36" s="182"/>
      <c r="C36" s="182"/>
      <c r="D36" s="208"/>
      <c r="E36" s="28"/>
      <c r="F36" s="210">
        <f t="shared" si="2"/>
        <v>0</v>
      </c>
    </row>
    <row r="37" spans="1:6" ht="18.75">
      <c r="A37" s="203">
        <v>9</v>
      </c>
      <c r="B37" s="182"/>
      <c r="C37" s="182"/>
      <c r="D37" s="208"/>
      <c r="E37" s="28"/>
      <c r="F37" s="210">
        <f t="shared" si="2"/>
        <v>0</v>
      </c>
    </row>
    <row r="38" spans="1:6" ht="19.5" thickBot="1">
      <c r="A38" s="204">
        <v>10</v>
      </c>
      <c r="B38" s="183"/>
      <c r="C38" s="183"/>
      <c r="D38" s="209"/>
      <c r="E38" s="89"/>
      <c r="F38" s="242">
        <f t="shared" si="2"/>
        <v>0</v>
      </c>
    </row>
    <row r="39" spans="1:6" ht="27" thickBot="1">
      <c r="A39" s="391" t="s">
        <v>23</v>
      </c>
      <c r="B39" s="392"/>
      <c r="C39" s="392"/>
      <c r="D39" s="392"/>
      <c r="E39" s="392"/>
      <c r="F39" s="241">
        <f>SUM(F29:F38)</f>
        <v>0</v>
      </c>
    </row>
    <row r="40" spans="1:6" ht="17.649999999999999" customHeight="1">
      <c r="A40" s="250"/>
      <c r="B40" s="251"/>
      <c r="C40" s="251"/>
      <c r="D40" s="251"/>
      <c r="E40" s="251"/>
      <c r="F40" s="252"/>
    </row>
    <row r="41" spans="1:6">
      <c r="A41" s="1"/>
      <c r="B41" s="253" t="s">
        <v>24</v>
      </c>
      <c r="C41" s="94"/>
      <c r="D41" s="94"/>
      <c r="E41" s="94"/>
      <c r="F41" s="94"/>
    </row>
    <row r="42" spans="1:6">
      <c r="A42" s="1"/>
      <c r="B42" s="253" t="s">
        <v>0</v>
      </c>
      <c r="C42" s="254"/>
      <c r="D42" s="255"/>
      <c r="E42" s="255"/>
      <c r="F42" s="255"/>
    </row>
  </sheetData>
  <sheetProtection algorithmName="SHA-512" hashValue="MefovM3T9vkmyMj4kWNFNYUjL9RYUapi9fQTwp+T1XuZm5e/B32XJflgeZ1C2KS/u2B8FmGw1HMnH8J/g0FuTA==" saltValue="KD5auAZPAxvYVYHZC5RA8w==" spinCount="100000" sheet="1" objects="1" scenarios="1" selectLockedCells="1"/>
  <mergeCells count="14">
    <mergeCell ref="A27:F27"/>
    <mergeCell ref="A39:E39"/>
    <mergeCell ref="A24:C24"/>
    <mergeCell ref="A25:E25"/>
    <mergeCell ref="A16:F16"/>
    <mergeCell ref="A17:A18"/>
    <mergeCell ref="B17:B18"/>
    <mergeCell ref="C17:C18"/>
    <mergeCell ref="A11:I11"/>
    <mergeCell ref="A2:J2"/>
    <mergeCell ref="A3:A4"/>
    <mergeCell ref="B3:B4"/>
    <mergeCell ref="C3:C4"/>
    <mergeCell ref="A10:C10"/>
  </mergeCells>
  <printOptions horizontalCentered="1"/>
  <pageMargins left="0.51181102362204722" right="0.47244094488188981" top="0.43307086614173229" bottom="0.43307086614173229" header="0.23622047244094491" footer="0.27559055118110237"/>
  <pageSetup paperSize="9" scale="51"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7">
    <pageSetUpPr fitToPage="1"/>
  </sheetPr>
  <dimension ref="A1:D29"/>
  <sheetViews>
    <sheetView zoomScaleNormal="100" zoomScaleSheetLayoutView="85" workbookViewId="0">
      <selection activeCell="B3" sqref="B3"/>
    </sheetView>
  </sheetViews>
  <sheetFormatPr defaultColWidth="9.140625" defaultRowHeight="15"/>
  <cols>
    <col min="1" max="1" width="10.140625" style="94" customWidth="1"/>
    <col min="2" max="2" width="96" style="94" customWidth="1"/>
    <col min="3" max="3" width="80.85546875" style="94" customWidth="1"/>
    <col min="4" max="4" width="30.42578125" style="94" customWidth="1"/>
    <col min="5" max="16384" width="9.140625" style="94"/>
  </cols>
  <sheetData>
    <row r="1" spans="1:4" ht="27" thickBot="1">
      <c r="A1" s="386" t="s">
        <v>134</v>
      </c>
      <c r="B1" s="387"/>
      <c r="C1" s="387"/>
      <c r="D1" s="398"/>
    </row>
    <row r="2" spans="1:4" s="248" customFormat="1" ht="45.75" thickBot="1">
      <c r="A2" s="33" t="s">
        <v>192</v>
      </c>
      <c r="B2" s="275" t="s">
        <v>193</v>
      </c>
      <c r="C2" s="34" t="s">
        <v>194</v>
      </c>
      <c r="D2" s="228" t="s">
        <v>191</v>
      </c>
    </row>
    <row r="3" spans="1:4" s="287" customFormat="1" ht="31.35" customHeight="1">
      <c r="A3" s="269">
        <v>1</v>
      </c>
      <c r="B3" s="175"/>
      <c r="C3" s="175"/>
      <c r="D3" s="219"/>
    </row>
    <row r="4" spans="1:4" s="287" customFormat="1" ht="31.35" customHeight="1">
      <c r="A4" s="270">
        <v>2</v>
      </c>
      <c r="B4" s="184"/>
      <c r="C4" s="177"/>
      <c r="D4" s="220"/>
    </row>
    <row r="5" spans="1:4" s="287" customFormat="1" ht="31.35" customHeight="1">
      <c r="A5" s="271">
        <v>3</v>
      </c>
      <c r="B5" s="184"/>
      <c r="C5" s="177"/>
      <c r="D5" s="220"/>
    </row>
    <row r="6" spans="1:4" s="287" customFormat="1" ht="31.35" customHeight="1">
      <c r="A6" s="270">
        <v>4</v>
      </c>
      <c r="B6" s="177"/>
      <c r="C6" s="177"/>
      <c r="D6" s="220"/>
    </row>
    <row r="7" spans="1:4" s="287" customFormat="1" ht="31.35" customHeight="1" thickBot="1">
      <c r="A7" s="272">
        <v>5</v>
      </c>
      <c r="B7" s="179"/>
      <c r="C7" s="179"/>
      <c r="D7" s="221"/>
    </row>
    <row r="8" spans="1:4" s="287" customFormat="1" ht="37.5" customHeight="1" thickBot="1">
      <c r="A8" s="401" t="s">
        <v>277</v>
      </c>
      <c r="B8" s="402"/>
      <c r="C8" s="402"/>
      <c r="D8" s="211">
        <f>SUM(D3:D7)</f>
        <v>0</v>
      </c>
    </row>
    <row r="10" spans="1:4">
      <c r="A10" s="94" t="s">
        <v>279</v>
      </c>
    </row>
    <row r="11" spans="1:4">
      <c r="A11" s="94" t="s">
        <v>135</v>
      </c>
    </row>
    <row r="12" spans="1:4" ht="15.75" thickBot="1"/>
    <row r="13" spans="1:4" ht="51.75" customHeight="1" thickBot="1">
      <c r="A13" s="386" t="s">
        <v>278</v>
      </c>
      <c r="B13" s="387"/>
      <c r="C13" s="387"/>
      <c r="D13" s="390"/>
    </row>
    <row r="14" spans="1:4" ht="45.75" thickBot="1">
      <c r="A14" s="33" t="s">
        <v>192</v>
      </c>
      <c r="B14" s="34" t="s">
        <v>193</v>
      </c>
      <c r="C14" s="35" t="s">
        <v>194</v>
      </c>
      <c r="D14" s="228" t="s">
        <v>191</v>
      </c>
    </row>
    <row r="15" spans="1:4" ht="31.35" customHeight="1">
      <c r="A15" s="273">
        <v>1</v>
      </c>
      <c r="B15" s="175"/>
      <c r="C15" s="176"/>
      <c r="D15" s="219"/>
    </row>
    <row r="16" spans="1:4" ht="31.35" customHeight="1">
      <c r="A16" s="274">
        <v>2</v>
      </c>
      <c r="B16" s="177"/>
      <c r="C16" s="178"/>
      <c r="D16" s="220"/>
    </row>
    <row r="17" spans="1:4" ht="31.35" customHeight="1">
      <c r="A17" s="274">
        <v>3</v>
      </c>
      <c r="B17" s="177"/>
      <c r="C17" s="178"/>
      <c r="D17" s="220"/>
    </row>
    <row r="18" spans="1:4" ht="31.35" customHeight="1">
      <c r="A18" s="274">
        <v>4</v>
      </c>
      <c r="B18" s="177"/>
      <c r="C18" s="178"/>
      <c r="D18" s="220"/>
    </row>
    <row r="19" spans="1:4" ht="31.35" customHeight="1" thickBot="1">
      <c r="A19" s="276">
        <v>5</v>
      </c>
      <c r="B19" s="179"/>
      <c r="C19" s="180"/>
      <c r="D19" s="221"/>
    </row>
    <row r="20" spans="1:4" s="287" customFormat="1" ht="37.5" customHeight="1" thickBot="1">
      <c r="A20" s="399" t="s">
        <v>166</v>
      </c>
      <c r="B20" s="400"/>
      <c r="C20" s="400"/>
      <c r="D20" s="211">
        <f>SUM(D15:D19)</f>
        <v>0</v>
      </c>
    </row>
    <row r="21" spans="1:4" ht="15.75" thickBot="1"/>
    <row r="22" spans="1:4" ht="27" thickBot="1">
      <c r="A22" s="386" t="s">
        <v>25</v>
      </c>
      <c r="B22" s="387"/>
      <c r="C22" s="387"/>
      <c r="D22" s="390"/>
    </row>
    <row r="23" spans="1:4" ht="45.75" thickBot="1">
      <c r="A23" s="33" t="s">
        <v>192</v>
      </c>
      <c r="B23" s="34" t="s">
        <v>193</v>
      </c>
      <c r="C23" s="35" t="s">
        <v>194</v>
      </c>
      <c r="D23" s="228" t="s">
        <v>191</v>
      </c>
    </row>
    <row r="24" spans="1:4" ht="18.75">
      <c r="A24" s="273">
        <v>1</v>
      </c>
      <c r="B24" s="172"/>
      <c r="C24" s="173"/>
      <c r="D24" s="219"/>
    </row>
    <row r="25" spans="1:4" ht="18.75">
      <c r="A25" s="274">
        <v>2</v>
      </c>
      <c r="B25" s="171"/>
      <c r="C25" s="174"/>
      <c r="D25" s="220"/>
    </row>
    <row r="26" spans="1:4" ht="18.75">
      <c r="A26" s="274">
        <v>3</v>
      </c>
      <c r="B26" s="171"/>
      <c r="C26" s="174"/>
      <c r="D26" s="220"/>
    </row>
    <row r="27" spans="1:4" ht="18.75">
      <c r="A27" s="274">
        <v>4</v>
      </c>
      <c r="B27" s="171"/>
      <c r="C27" s="174"/>
      <c r="D27" s="220"/>
    </row>
    <row r="28" spans="1:4" ht="19.5" thickBot="1">
      <c r="A28" s="276">
        <v>5</v>
      </c>
      <c r="B28" s="277"/>
      <c r="C28" s="278"/>
      <c r="D28" s="221"/>
    </row>
    <row r="29" spans="1:4" s="287" customFormat="1" ht="37.5" customHeight="1" thickBot="1">
      <c r="A29" s="399" t="s">
        <v>28</v>
      </c>
      <c r="B29" s="400"/>
      <c r="C29" s="400"/>
      <c r="D29" s="211">
        <f>SUM(D24:D28)</f>
        <v>0</v>
      </c>
    </row>
  </sheetData>
  <sheetProtection algorithmName="SHA-512" hashValue="33uyu9RgBvuPafB0R19hX/FAtTGT+Lz4mNyxDu9GaxesGnODyXm67HWaZRijUWZk6pDyBsBNTnKKn+mb5y4j2Q==" saltValue="B1GiqaUIghYZPXEaOTcncA==" spinCount="100000" sheet="1" objects="1" scenarios="1" selectLockedCells="1"/>
  <mergeCells count="6">
    <mergeCell ref="A1:D1"/>
    <mergeCell ref="A13:D13"/>
    <mergeCell ref="A22:D22"/>
    <mergeCell ref="A20:C20"/>
    <mergeCell ref="A29:C29"/>
    <mergeCell ref="A8:C8"/>
  </mergeCells>
  <pageMargins left="0.51181102362204722" right="0.47244094488188981" top="0.55118110236220474" bottom="0.55118110236220474" header="0.31496062992125984" footer="0.31496062992125984"/>
  <pageSetup paperSize="9" scale="62"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2">
    <tabColor rgb="FFFFFF00"/>
    <pageSetUpPr fitToPage="1"/>
  </sheetPr>
  <dimension ref="A1:H62"/>
  <sheetViews>
    <sheetView zoomScale="85" zoomScaleNormal="85" zoomScaleSheetLayoutView="100" workbookViewId="0">
      <selection activeCell="B4" sqref="B4"/>
    </sheetView>
  </sheetViews>
  <sheetFormatPr defaultColWidth="9.140625" defaultRowHeight="15"/>
  <cols>
    <col min="1" max="1" width="5.42578125" style="1" customWidth="1"/>
    <col min="2" max="2" width="34.85546875" style="1" customWidth="1"/>
    <col min="3" max="3" width="27.85546875" style="1" customWidth="1"/>
    <col min="4" max="4" width="24.28515625" style="1" customWidth="1"/>
    <col min="5" max="5" width="16.5703125" style="1" customWidth="1"/>
    <col min="6" max="6" width="16.42578125" style="1" customWidth="1"/>
    <col min="7" max="7" width="9.140625" style="1"/>
    <col min="8" max="8" width="21.28515625" style="1" customWidth="1"/>
    <col min="9" max="16384" width="9.140625" style="1"/>
  </cols>
  <sheetData>
    <row r="1" spans="1:6" s="91" customFormat="1" ht="31.5" customHeight="1" thickBot="1">
      <c r="A1" s="337" t="s">
        <v>101</v>
      </c>
      <c r="B1" s="338"/>
      <c r="C1" s="338"/>
      <c r="D1" s="338"/>
      <c r="E1" s="338"/>
      <c r="F1" s="339"/>
    </row>
    <row r="2" spans="1:6" s="91" customFormat="1" ht="31.5" customHeight="1" thickBot="1">
      <c r="A2" s="405" t="s">
        <v>280</v>
      </c>
      <c r="B2" s="406"/>
      <c r="C2" s="406"/>
      <c r="D2" s="406"/>
      <c r="E2" s="407"/>
      <c r="F2" s="199">
        <f>(Προϋπολογισμός!B22+Προϋπολογισμός!B24+Προϋπολογισμός!B26)/9</f>
        <v>0</v>
      </c>
    </row>
    <row r="3" spans="1:6" s="91" customFormat="1" ht="99.75" customHeight="1" thickBot="1">
      <c r="A3" s="97" t="s">
        <v>99</v>
      </c>
      <c r="B3" s="98" t="s">
        <v>200</v>
      </c>
      <c r="C3" s="97" t="s">
        <v>102</v>
      </c>
      <c r="D3" s="144" t="s">
        <v>117</v>
      </c>
      <c r="E3" s="97" t="s">
        <v>103</v>
      </c>
      <c r="F3" s="32" t="s">
        <v>38</v>
      </c>
    </row>
    <row r="4" spans="1:6" s="91" customFormat="1" ht="18" customHeight="1">
      <c r="A4" s="102">
        <v>1</v>
      </c>
      <c r="B4" s="187"/>
      <c r="C4" s="187"/>
      <c r="D4" s="145"/>
      <c r="E4" s="146"/>
      <c r="F4" s="101">
        <f>IF(B4="",0,IF(D4="",0,IF(D4=DATA!$A$10,E4*DATA!$B$16,IF(D4=DATA!$A$11,E4*DATA!$B$17,IF(D4=DATA!$A$12,E4*DATA!$B$18,"ΔΙΟΡΘΩΣΤΕ")))))</f>
        <v>0</v>
      </c>
    </row>
    <row r="5" spans="1:6" s="91" customFormat="1" ht="18" customHeight="1">
      <c r="A5" s="102">
        <v>2</v>
      </c>
      <c r="B5" s="103"/>
      <c r="C5" s="103"/>
      <c r="D5" s="145"/>
      <c r="E5" s="146"/>
      <c r="F5" s="101">
        <f>IF(B5="",0,IF(D5="",0,IF(D5=DATA!$A$10,E5*DATA!$B$16,IF(D5=DATA!$A$11,E5*DATA!$B$17,IF(D5=DATA!$A$12,E5*DATA!$B$18,"ΔΙΟΡΘΩΣΤΕ")))))</f>
        <v>0</v>
      </c>
    </row>
    <row r="6" spans="1:6" s="91" customFormat="1" ht="18" customHeight="1">
      <c r="A6" s="104">
        <v>3</v>
      </c>
      <c r="B6" s="103"/>
      <c r="C6" s="103"/>
      <c r="D6" s="145"/>
      <c r="E6" s="147"/>
      <c r="F6" s="101">
        <f>IF(B6="",0,IF(D6="",0,IF(D6=DATA!$A$10,E6*DATA!$B$16,IF(D6=DATA!$A$11,E6*DATA!$B$17,IF(D6=DATA!$A$12,E6*DATA!$B$18,"ΔΙΟΡΘΩΣΤΕ")))))</f>
        <v>0</v>
      </c>
    </row>
    <row r="7" spans="1:6" s="91" customFormat="1" ht="18" customHeight="1">
      <c r="A7" s="102">
        <v>4</v>
      </c>
      <c r="B7" s="103"/>
      <c r="C7" s="103"/>
      <c r="D7" s="145"/>
      <c r="E7" s="147"/>
      <c r="F7" s="101">
        <f>IF(B7="",0,IF(D7="",0,IF(D7=DATA!$A$10,E7*DATA!$B$16,IF(D7=DATA!$A$11,E7*DATA!$B$17,IF(D7=DATA!$A$12,E7*DATA!$B$18,"ΔΙΟΡΘΩΣΤΕ")))))</f>
        <v>0</v>
      </c>
    </row>
    <row r="8" spans="1:6" s="91" customFormat="1" ht="18" customHeight="1">
      <c r="A8" s="104">
        <v>5</v>
      </c>
      <c r="B8" s="103"/>
      <c r="C8" s="103"/>
      <c r="D8" s="145"/>
      <c r="E8" s="147"/>
      <c r="F8" s="101">
        <f>IF(B8="",0,IF(D8="",0,IF(D8=DATA!$A$10,E8*DATA!$B$16,IF(D8=DATA!$A$11,E8*DATA!$B$17,IF(D8=DATA!$A$12,E8*DATA!$B$18,"ΔΙΟΡΘΩΣΤΕ")))))</f>
        <v>0</v>
      </c>
    </row>
    <row r="9" spans="1:6" s="91" customFormat="1" ht="18" customHeight="1">
      <c r="A9" s="102">
        <v>6</v>
      </c>
      <c r="B9" s="103"/>
      <c r="C9" s="103"/>
      <c r="D9" s="145"/>
      <c r="E9" s="147"/>
      <c r="F9" s="101">
        <f>IF(B9="",0,IF(D9="",0,IF(D9=DATA!$A$10,E9*DATA!$B$16,IF(D9=DATA!$A$11,E9*DATA!$B$17,IF(D9=DATA!$A$12,E9*DATA!$B$18,"ΔΙΟΡΘΩΣΤΕ")))))</f>
        <v>0</v>
      </c>
    </row>
    <row r="10" spans="1:6" s="91" customFormat="1" ht="18" customHeight="1">
      <c r="A10" s="104">
        <v>7</v>
      </c>
      <c r="B10" s="103"/>
      <c r="C10" s="103"/>
      <c r="D10" s="145"/>
      <c r="E10" s="147"/>
      <c r="F10" s="101">
        <f>IF(B10="",0,IF(D10="",0,IF(D10=DATA!$A$10,E10*DATA!$B$16,IF(D10=DATA!$A$11,E10*DATA!$B$17,IF(D10=DATA!$A$12,E10*DATA!$B$18,"ΔΙΟΡΘΩΣΤΕ")))))</f>
        <v>0</v>
      </c>
    </row>
    <row r="11" spans="1:6" s="91" customFormat="1" ht="18" customHeight="1">
      <c r="A11" s="102">
        <v>8</v>
      </c>
      <c r="B11" s="103"/>
      <c r="C11" s="103"/>
      <c r="D11" s="145"/>
      <c r="E11" s="147"/>
      <c r="F11" s="101">
        <f>IF(B11="",0,IF(D11="",0,IF(D11=DATA!$A$10,E11*DATA!$B$16,IF(D11=DATA!$A$11,E11*DATA!$B$17,IF(D11=DATA!$A$12,E11*DATA!$B$18,"ΔΙΟΡΘΩΣΤΕ")))))</f>
        <v>0</v>
      </c>
    </row>
    <row r="12" spans="1:6" s="91" customFormat="1" ht="18" customHeight="1">
      <c r="A12" s="104">
        <v>9</v>
      </c>
      <c r="B12" s="103"/>
      <c r="C12" s="103"/>
      <c r="D12" s="145"/>
      <c r="E12" s="147"/>
      <c r="F12" s="101">
        <f>IF(B12="",0,IF(D12="",0,IF(D12=DATA!$A$10,E12*DATA!$B$16,IF(D12=DATA!$A$11,E12*DATA!$B$17,IF(D12=DATA!$A$12,E12*DATA!$B$18,"ΔΙΟΡΘΩΣΤΕ")))))</f>
        <v>0</v>
      </c>
    </row>
    <row r="13" spans="1:6" s="91" customFormat="1" ht="18" customHeight="1">
      <c r="A13" s="102">
        <v>10</v>
      </c>
      <c r="B13" s="103"/>
      <c r="C13" s="103"/>
      <c r="D13" s="145"/>
      <c r="E13" s="147"/>
      <c r="F13" s="101">
        <f>IF(B13="",0,IF(D13="",0,IF(D13=DATA!$A$10,E13*DATA!$B$16,IF(D13=DATA!$A$11,E13*DATA!$B$17,IF(D13=DATA!$A$12,E13*DATA!$B$18,"ΔΙΟΡΘΩΣΤΕ")))))</f>
        <v>0</v>
      </c>
    </row>
    <row r="14" spans="1:6" s="91" customFormat="1" ht="18" customHeight="1">
      <c r="A14" s="104">
        <v>11</v>
      </c>
      <c r="B14" s="103"/>
      <c r="C14" s="103"/>
      <c r="D14" s="145"/>
      <c r="E14" s="147"/>
      <c r="F14" s="101">
        <f>IF(B14="",0,IF(D14="",0,IF(D14=DATA!$A$10,E14*DATA!$B$16,IF(D14=DATA!$A$11,E14*DATA!$B$17,IF(D14=DATA!$A$12,E14*DATA!$B$18,"ΔΙΟΡΘΩΣΤΕ")))))</f>
        <v>0</v>
      </c>
    </row>
    <row r="15" spans="1:6" s="91" customFormat="1" ht="18" customHeight="1">
      <c r="A15" s="102">
        <v>12</v>
      </c>
      <c r="B15" s="103"/>
      <c r="C15" s="103"/>
      <c r="D15" s="145"/>
      <c r="E15" s="147"/>
      <c r="F15" s="101">
        <f>IF(B15="",0,IF(D15="",0,IF(D15=DATA!$A$10,E15*DATA!$B$16,IF(D15=DATA!$A$11,E15*DATA!$B$17,IF(D15=DATA!$A$12,E15*DATA!$B$18,"ΔΙΟΡΘΩΣΤΕ")))))</f>
        <v>0</v>
      </c>
    </row>
    <row r="16" spans="1:6" s="91" customFormat="1" ht="18" customHeight="1">
      <c r="A16" s="104">
        <v>13</v>
      </c>
      <c r="B16" s="103"/>
      <c r="C16" s="103"/>
      <c r="D16" s="145"/>
      <c r="E16" s="147"/>
      <c r="F16" s="101">
        <f>IF(B16="",0,IF(D16="",0,IF(D16=DATA!$A$10,E16*DATA!$B$16,IF(D16=DATA!$A$11,E16*DATA!$B$17,IF(D16=DATA!$A$12,E16*DATA!$B$18,"ΔΙΟΡΘΩΣΤΕ")))))</f>
        <v>0</v>
      </c>
    </row>
    <row r="17" spans="1:6" s="91" customFormat="1" ht="18" customHeight="1">
      <c r="A17" s="102">
        <v>14</v>
      </c>
      <c r="B17" s="103"/>
      <c r="C17" s="103"/>
      <c r="D17" s="145"/>
      <c r="E17" s="147"/>
      <c r="F17" s="101">
        <f>IF(B17="",0,IF(D17="",0,IF(D17=DATA!$A$10,E17*DATA!$B$16,IF(D17=DATA!$A$11,E17*DATA!$B$17,IF(D17=DATA!$A$12,E17*DATA!$B$18,"ΔΙΟΡΘΩΣΤΕ")))))</f>
        <v>0</v>
      </c>
    </row>
    <row r="18" spans="1:6" s="91" customFormat="1" ht="18" customHeight="1">
      <c r="A18" s="104">
        <v>15</v>
      </c>
      <c r="B18" s="103"/>
      <c r="C18" s="103"/>
      <c r="D18" s="145"/>
      <c r="E18" s="147"/>
      <c r="F18" s="101">
        <f>IF(B18="",0,IF(D18="",0,IF(D18=DATA!$A$10,E18*DATA!$B$16,IF(D18=DATA!$A$11,E18*DATA!$B$17,IF(D18=DATA!$A$12,E18*DATA!$B$18,"ΔΙΟΡΘΩΣΤΕ")))))</f>
        <v>0</v>
      </c>
    </row>
    <row r="19" spans="1:6" s="91" customFormat="1" ht="18" customHeight="1">
      <c r="A19" s="102">
        <v>16</v>
      </c>
      <c r="B19" s="103"/>
      <c r="C19" s="103"/>
      <c r="D19" s="145"/>
      <c r="E19" s="147"/>
      <c r="F19" s="101">
        <f>IF(B19="",0,IF(D19="",0,IF(D19=DATA!$A$10,E19*DATA!$B$16,IF(D19=DATA!$A$11,E19*DATA!$B$17,IF(D19=DATA!$A$12,E19*DATA!$B$18,"ΔΙΟΡΘΩΣΤΕ")))))</f>
        <v>0</v>
      </c>
    </row>
    <row r="20" spans="1:6" s="91" customFormat="1" ht="18" customHeight="1">
      <c r="A20" s="104">
        <v>17</v>
      </c>
      <c r="B20" s="103"/>
      <c r="C20" s="103"/>
      <c r="D20" s="145"/>
      <c r="E20" s="147"/>
      <c r="F20" s="101">
        <f>IF(B20="",0,IF(D20="",0,IF(D20=DATA!$A$10,E20*DATA!$B$16,IF(D20=DATA!$A$11,E20*DATA!$B$17,IF(D20=DATA!$A$12,E20*DATA!$B$18,"ΔΙΟΡΘΩΣΤΕ")))))</f>
        <v>0</v>
      </c>
    </row>
    <row r="21" spans="1:6" s="91" customFormat="1" ht="18" customHeight="1">
      <c r="A21" s="102">
        <v>18</v>
      </c>
      <c r="B21" s="103"/>
      <c r="C21" s="103"/>
      <c r="D21" s="145"/>
      <c r="E21" s="147"/>
      <c r="F21" s="101">
        <f>IF(B21="",0,IF(D21="",0,IF(D21=DATA!$A$10,E21*DATA!$B$16,IF(D21=DATA!$A$11,E21*DATA!$B$17,IF(D21=DATA!$A$12,E21*DATA!$B$18,"ΔΙΟΡΘΩΣΤΕ")))))</f>
        <v>0</v>
      </c>
    </row>
    <row r="22" spans="1:6" s="91" customFormat="1" ht="18" customHeight="1">
      <c r="A22" s="104">
        <v>19</v>
      </c>
      <c r="B22" s="103"/>
      <c r="C22" s="103"/>
      <c r="D22" s="145"/>
      <c r="E22" s="147"/>
      <c r="F22" s="101">
        <f>IF(B22="",0,IF(D22="",0,IF(D22=DATA!$A$10,E22*DATA!$B$16,IF(D22=DATA!$A$11,E22*DATA!$B$17,IF(D22=DATA!$A$12,E22*DATA!$B$18,"ΔΙΟΡΘΩΣΤΕ")))))</f>
        <v>0</v>
      </c>
    </row>
    <row r="23" spans="1:6" s="91" customFormat="1" ht="18" customHeight="1">
      <c r="A23" s="102">
        <v>20</v>
      </c>
      <c r="B23" s="103"/>
      <c r="C23" s="103"/>
      <c r="D23" s="145"/>
      <c r="E23" s="147"/>
      <c r="F23" s="101">
        <f>IF(B23="",0,IF(D23="",0,IF(D23=DATA!$A$10,E23*DATA!$B$16,IF(D23=DATA!$A$11,E23*DATA!$B$17,IF(D23=DATA!$A$12,E23*DATA!$B$18,"ΔΙΟΡΘΩΣΤΕ")))))</f>
        <v>0</v>
      </c>
    </row>
    <row r="24" spans="1:6" s="91" customFormat="1" ht="18" customHeight="1">
      <c r="A24" s="104">
        <v>21</v>
      </c>
      <c r="B24" s="103"/>
      <c r="C24" s="103"/>
      <c r="D24" s="145"/>
      <c r="E24" s="147"/>
      <c r="F24" s="101">
        <f>IF(B24="",0,IF(D24="",0,IF(D24=DATA!$A$10,E24*DATA!$B$16,IF(D24=DATA!$A$11,E24*DATA!$B$17,IF(D24=DATA!$A$12,E24*DATA!$B$18,"ΔΙΟΡΘΩΣΤΕ")))))</f>
        <v>0</v>
      </c>
    </row>
    <row r="25" spans="1:6" s="91" customFormat="1" ht="18" customHeight="1">
      <c r="A25" s="102">
        <v>22</v>
      </c>
      <c r="B25" s="103"/>
      <c r="C25" s="103"/>
      <c r="D25" s="145"/>
      <c r="E25" s="147"/>
      <c r="F25" s="101">
        <f>IF(B25="",0,IF(D25="",0,IF(D25=DATA!$A$10,E25*DATA!$B$16,IF(D25=DATA!$A$11,E25*DATA!$B$17,IF(D25=DATA!$A$12,E25*DATA!$B$18,"ΔΙΟΡΘΩΣΤΕ")))))</f>
        <v>0</v>
      </c>
    </row>
    <row r="26" spans="1:6" s="91" customFormat="1" ht="18" customHeight="1">
      <c r="A26" s="104">
        <v>23</v>
      </c>
      <c r="B26" s="103"/>
      <c r="C26" s="103"/>
      <c r="D26" s="145"/>
      <c r="E26" s="147"/>
      <c r="F26" s="101">
        <f>IF(B26="",0,IF(D26="",0,IF(D26=DATA!$A$10,E26*DATA!$B$16,IF(D26=DATA!$A$11,E26*DATA!$B$17,IF(D26=DATA!$A$12,E26*DATA!$B$18,"ΔΙΟΡΘΩΣΤΕ")))))</f>
        <v>0</v>
      </c>
    </row>
    <row r="27" spans="1:6" s="91" customFormat="1" ht="18" customHeight="1">
      <c r="A27" s="102">
        <v>24</v>
      </c>
      <c r="B27" s="103"/>
      <c r="C27" s="103"/>
      <c r="D27" s="145"/>
      <c r="E27" s="147"/>
      <c r="F27" s="101">
        <f>IF(B27="",0,IF(D27="",0,IF(D27=DATA!$A$10,E27*DATA!$B$16,IF(D27=DATA!$A$11,E27*DATA!$B$17,IF(D27=DATA!$A$12,E27*DATA!$B$18,"ΔΙΟΡΘΩΣΤΕ")))))</f>
        <v>0</v>
      </c>
    </row>
    <row r="28" spans="1:6" s="91" customFormat="1" ht="18" customHeight="1">
      <c r="A28" s="104">
        <v>25</v>
      </c>
      <c r="B28" s="103"/>
      <c r="C28" s="103"/>
      <c r="D28" s="145"/>
      <c r="E28" s="147"/>
      <c r="F28" s="101">
        <f>IF(B28="",0,IF(D28="",0,IF(D28=DATA!$A$10,E28*DATA!$B$16,IF(D28=DATA!$A$11,E28*DATA!$B$17,IF(D28=DATA!$A$12,E28*DATA!$B$18,"ΔΙΟΡΘΩΣΤΕ")))))</f>
        <v>0</v>
      </c>
    </row>
    <row r="29" spans="1:6" s="91" customFormat="1" ht="18" customHeight="1">
      <c r="A29" s="102">
        <v>26</v>
      </c>
      <c r="B29" s="103"/>
      <c r="C29" s="103"/>
      <c r="D29" s="145"/>
      <c r="E29" s="147"/>
      <c r="F29" s="101">
        <f>IF(B29="",0,IF(D29="",0,IF(D29=DATA!$A$10,E29*DATA!$B$16,IF(D29=DATA!$A$11,E29*DATA!$B$17,IF(D29=DATA!$A$12,E29*DATA!$B$18,"ΔΙΟΡΘΩΣΤΕ")))))</f>
        <v>0</v>
      </c>
    </row>
    <row r="30" spans="1:6" s="91" customFormat="1" ht="18" customHeight="1">
      <c r="A30" s="104">
        <v>27</v>
      </c>
      <c r="B30" s="103"/>
      <c r="C30" s="103"/>
      <c r="D30" s="145"/>
      <c r="E30" s="147"/>
      <c r="F30" s="101">
        <f>IF(B30="",0,IF(D30="",0,IF(D30=DATA!$A$10,E30*DATA!$B$16,IF(D30=DATA!$A$11,E30*DATA!$B$17,IF(D30=DATA!$A$12,E30*DATA!$B$18,"ΔΙΟΡΘΩΣΤΕ")))))</f>
        <v>0</v>
      </c>
    </row>
    <row r="31" spans="1:6" s="91" customFormat="1" ht="18" customHeight="1">
      <c r="A31" s="102">
        <v>28</v>
      </c>
      <c r="B31" s="103"/>
      <c r="C31" s="103"/>
      <c r="D31" s="145"/>
      <c r="E31" s="147"/>
      <c r="F31" s="101">
        <f>IF(B31="",0,IF(D31="",0,IF(D31=DATA!$A$10,E31*DATA!$B$16,IF(D31=DATA!$A$11,E31*DATA!$B$17,IF(D31=DATA!$A$12,E31*DATA!$B$18,"ΔΙΟΡΘΩΣΤΕ")))))</f>
        <v>0</v>
      </c>
    </row>
    <row r="32" spans="1:6" s="91" customFormat="1" ht="18" customHeight="1">
      <c r="A32" s="104">
        <v>29</v>
      </c>
      <c r="B32" s="103"/>
      <c r="C32" s="103"/>
      <c r="D32" s="145"/>
      <c r="E32" s="147"/>
      <c r="F32" s="101">
        <f>IF(B32="",0,IF(D32="",0,IF(D32=DATA!$A$10,E32*DATA!$B$16,IF(D32=DATA!$A$11,E32*DATA!$B$17,IF(D32=DATA!$A$12,E32*DATA!$B$18,"ΔΙΟΡΘΩΣΤΕ")))))</f>
        <v>0</v>
      </c>
    </row>
    <row r="33" spans="1:6" s="91" customFormat="1" ht="18" customHeight="1">
      <c r="A33" s="102">
        <v>30</v>
      </c>
      <c r="B33" s="103"/>
      <c r="C33" s="103"/>
      <c r="D33" s="145"/>
      <c r="E33" s="147"/>
      <c r="F33" s="101">
        <f>IF(B33="",0,IF(D33="",0,IF(D33=DATA!$A$10,E33*DATA!$B$16,IF(D33=DATA!$A$11,E33*DATA!$B$17,IF(D33=DATA!$A$12,E33*DATA!$B$18,"ΔΙΟΡΘΩΣΤΕ")))))</f>
        <v>0</v>
      </c>
    </row>
    <row r="34" spans="1:6" s="91" customFormat="1" ht="18" customHeight="1">
      <c r="A34" s="104">
        <v>31</v>
      </c>
      <c r="B34" s="103"/>
      <c r="C34" s="103"/>
      <c r="D34" s="145"/>
      <c r="E34" s="147"/>
      <c r="F34" s="101">
        <f>IF(B34="",0,IF(D34="",0,IF(D34=DATA!$A$10,E34*DATA!$B$16,IF(D34=DATA!$A$11,E34*DATA!$B$17,IF(D34=DATA!$A$12,E34*DATA!$B$18,"ΔΙΟΡΘΩΣΤΕ")))))</f>
        <v>0</v>
      </c>
    </row>
    <row r="35" spans="1:6" s="91" customFormat="1" ht="18" customHeight="1">
      <c r="A35" s="102">
        <v>32</v>
      </c>
      <c r="B35" s="103"/>
      <c r="C35" s="103"/>
      <c r="D35" s="145"/>
      <c r="E35" s="147"/>
      <c r="F35" s="101">
        <f>IF(B35="",0,IF(D35="",0,IF(D35=DATA!$A$10,E35*DATA!$B$16,IF(D35=DATA!$A$11,E35*DATA!$B$17,IF(D35=DATA!$A$12,E35*DATA!$B$18,"ΔΙΟΡΘΩΣΤΕ")))))</f>
        <v>0</v>
      </c>
    </row>
    <row r="36" spans="1:6" s="91" customFormat="1" ht="18" customHeight="1">
      <c r="A36" s="104">
        <v>33</v>
      </c>
      <c r="B36" s="103"/>
      <c r="C36" s="103"/>
      <c r="D36" s="145"/>
      <c r="E36" s="147"/>
      <c r="F36" s="101">
        <f>IF(B36="",0,IF(D36="",0,IF(D36=DATA!$A$10,E36*DATA!$B$16,IF(D36=DATA!$A$11,E36*DATA!$B$17,IF(D36=DATA!$A$12,E36*DATA!$B$18,"ΔΙΟΡΘΩΣΤΕ")))))</f>
        <v>0</v>
      </c>
    </row>
    <row r="37" spans="1:6" s="91" customFormat="1" ht="18" customHeight="1">
      <c r="A37" s="102">
        <v>34</v>
      </c>
      <c r="B37" s="103"/>
      <c r="C37" s="103"/>
      <c r="D37" s="145"/>
      <c r="E37" s="147"/>
      <c r="F37" s="101">
        <f>IF(B37="",0,IF(D37="",0,IF(D37=DATA!$A$10,E37*DATA!$B$16,IF(D37=DATA!$A$11,E37*DATA!$B$17,IF(D37=DATA!$A$12,E37*DATA!$B$18,"ΔΙΟΡΘΩΣΤΕ")))))</f>
        <v>0</v>
      </c>
    </row>
    <row r="38" spans="1:6" s="91" customFormat="1" ht="18" customHeight="1">
      <c r="A38" s="104">
        <v>35</v>
      </c>
      <c r="B38" s="103"/>
      <c r="C38" s="103"/>
      <c r="D38" s="145"/>
      <c r="E38" s="147"/>
      <c r="F38" s="101">
        <f>IF(B38="",0,IF(D38="",0,IF(D38=DATA!$A$10,E38*DATA!$B$16,IF(D38=DATA!$A$11,E38*DATA!$B$17,IF(D38=DATA!$A$12,E38*DATA!$B$18,"ΔΙΟΡΘΩΣΤΕ")))))</f>
        <v>0</v>
      </c>
    </row>
    <row r="39" spans="1:6" s="91" customFormat="1" ht="18" customHeight="1">
      <c r="A39" s="102">
        <v>36</v>
      </c>
      <c r="B39" s="103"/>
      <c r="C39" s="103"/>
      <c r="D39" s="145"/>
      <c r="E39" s="147"/>
      <c r="F39" s="101">
        <f>IF(B39="",0,IF(D39="",0,IF(D39=DATA!$A$10,E39*DATA!$B$16,IF(D39=DATA!$A$11,E39*DATA!$B$17,IF(D39=DATA!$A$12,E39*DATA!$B$18,"ΔΙΟΡΘΩΣΤΕ")))))</f>
        <v>0</v>
      </c>
    </row>
    <row r="40" spans="1:6" s="91" customFormat="1" ht="18" customHeight="1">
      <c r="A40" s="104">
        <v>37</v>
      </c>
      <c r="B40" s="103"/>
      <c r="C40" s="103"/>
      <c r="D40" s="145"/>
      <c r="E40" s="147"/>
      <c r="F40" s="101">
        <f>IF(B40="",0,IF(D40="",0,IF(D40=DATA!$A$10,E40*DATA!$B$16,IF(D40=DATA!$A$11,E40*DATA!$B$17,IF(D40=DATA!$A$12,E40*DATA!$B$18,"ΔΙΟΡΘΩΣΤΕ")))))</f>
        <v>0</v>
      </c>
    </row>
    <row r="41" spans="1:6" s="91" customFormat="1" ht="18" customHeight="1">
      <c r="A41" s="102">
        <v>38</v>
      </c>
      <c r="B41" s="103"/>
      <c r="C41" s="103"/>
      <c r="D41" s="145"/>
      <c r="E41" s="147"/>
      <c r="F41" s="101">
        <f>IF(B41="",0,IF(D41="",0,IF(D41=DATA!$A$10,E41*DATA!$B$16,IF(D41=DATA!$A$11,E41*DATA!$B$17,IF(D41=DATA!$A$12,E41*DATA!$B$18,"ΔΙΟΡΘΩΣΤΕ")))))</f>
        <v>0</v>
      </c>
    </row>
    <row r="42" spans="1:6" s="91" customFormat="1" ht="18" customHeight="1">
      <c r="A42" s="104">
        <v>39</v>
      </c>
      <c r="B42" s="103"/>
      <c r="C42" s="103"/>
      <c r="D42" s="145"/>
      <c r="E42" s="147"/>
      <c r="F42" s="101">
        <f>IF(B42="",0,IF(D42="",0,IF(D42=DATA!$A$10,E42*DATA!$B$16,IF(D42=DATA!$A$11,E42*DATA!$B$17,IF(D42=DATA!$A$12,E42*DATA!$B$18,"ΔΙΟΡΘΩΣΤΕ")))))</f>
        <v>0</v>
      </c>
    </row>
    <row r="43" spans="1:6" s="91" customFormat="1" ht="18" customHeight="1">
      <c r="A43" s="102">
        <v>40</v>
      </c>
      <c r="B43" s="103"/>
      <c r="C43" s="103"/>
      <c r="D43" s="145"/>
      <c r="E43" s="147"/>
      <c r="F43" s="101">
        <f>IF(B43="",0,IF(D43="",0,IF(D43=DATA!$A$10,E43*DATA!$B$16,IF(D43=DATA!$A$11,E43*DATA!$B$17,IF(D43=DATA!$A$12,E43*DATA!$B$18,"ΔΙΟΡΘΩΣΤΕ")))))</f>
        <v>0</v>
      </c>
    </row>
    <row r="44" spans="1:6" s="91" customFormat="1" ht="18" customHeight="1">
      <c r="A44" s="104">
        <v>41</v>
      </c>
      <c r="B44" s="103"/>
      <c r="C44" s="103"/>
      <c r="D44" s="145"/>
      <c r="E44" s="147"/>
      <c r="F44" s="101">
        <f>IF(B44="",0,IF(D44="",0,IF(D44=DATA!$A$10,E44*DATA!$B$16,IF(D44=DATA!$A$11,E44*DATA!$B$17,IF(D44=DATA!$A$12,E44*DATA!$B$18,"ΔΙΟΡΘΩΣΤΕ")))))</f>
        <v>0</v>
      </c>
    </row>
    <row r="45" spans="1:6" s="91" customFormat="1" ht="18" customHeight="1">
      <c r="A45" s="102">
        <v>42</v>
      </c>
      <c r="B45" s="103"/>
      <c r="C45" s="103"/>
      <c r="D45" s="145"/>
      <c r="E45" s="147"/>
      <c r="F45" s="101">
        <f>IF(B45="",0,IF(D45="",0,IF(D45=DATA!$A$10,E45*DATA!$B$16,IF(D45=DATA!$A$11,E45*DATA!$B$17,IF(D45=DATA!$A$12,E45*DATA!$B$18,"ΔΙΟΡΘΩΣΤΕ")))))</f>
        <v>0</v>
      </c>
    </row>
    <row r="46" spans="1:6" s="91" customFormat="1" ht="18" customHeight="1">
      <c r="A46" s="104">
        <v>43</v>
      </c>
      <c r="B46" s="103"/>
      <c r="C46" s="103"/>
      <c r="D46" s="145"/>
      <c r="E46" s="147"/>
      <c r="F46" s="101">
        <f>IF(B46="",0,IF(D46="",0,IF(D46=DATA!$A$10,E46*DATA!$B$16,IF(D46=DATA!$A$11,E46*DATA!$B$17,IF(D46=DATA!$A$12,E46*DATA!$B$18,"ΔΙΟΡΘΩΣΤΕ")))))</f>
        <v>0</v>
      </c>
    </row>
    <row r="47" spans="1:6" s="91" customFormat="1" ht="18" customHeight="1">
      <c r="A47" s="102">
        <v>44</v>
      </c>
      <c r="B47" s="103"/>
      <c r="C47" s="103"/>
      <c r="D47" s="145"/>
      <c r="E47" s="147"/>
      <c r="F47" s="101">
        <f>IF(B47="",0,IF(D47="",0,IF(D47=DATA!$A$10,E47*DATA!$B$16,IF(D47=DATA!$A$11,E47*DATA!$B$17,IF(D47=DATA!$A$12,E47*DATA!$B$18,"ΔΙΟΡΘΩΣΤΕ")))))</f>
        <v>0</v>
      </c>
    </row>
    <row r="48" spans="1:6" s="91" customFormat="1" ht="18" customHeight="1">
      <c r="A48" s="104">
        <v>45</v>
      </c>
      <c r="B48" s="103"/>
      <c r="C48" s="103"/>
      <c r="D48" s="145"/>
      <c r="E48" s="147"/>
      <c r="F48" s="101">
        <f>IF(B48="",0,IF(D48="",0,IF(D48=DATA!$A$10,E48*DATA!$B$16,IF(D48=DATA!$A$11,E48*DATA!$B$17,IF(D48=DATA!$A$12,E48*DATA!$B$18,"ΔΙΟΡΘΩΣΤΕ")))))</f>
        <v>0</v>
      </c>
    </row>
    <row r="49" spans="1:8" s="91" customFormat="1" ht="18" customHeight="1">
      <c r="A49" s="102">
        <v>46</v>
      </c>
      <c r="B49" s="103"/>
      <c r="C49" s="103"/>
      <c r="D49" s="145"/>
      <c r="E49" s="147"/>
      <c r="F49" s="101">
        <f>IF(B49="",0,IF(D49="",0,IF(D49=DATA!$A$10,E49*DATA!$B$16,IF(D49=DATA!$A$11,E49*DATA!$B$17,IF(D49=DATA!$A$12,E49*DATA!$B$18,"ΔΙΟΡΘΩΣΤΕ")))))</f>
        <v>0</v>
      </c>
    </row>
    <row r="50" spans="1:8" s="91" customFormat="1" ht="18" customHeight="1">
      <c r="A50" s="104">
        <v>47</v>
      </c>
      <c r="B50" s="103"/>
      <c r="C50" s="103"/>
      <c r="D50" s="145"/>
      <c r="E50" s="147"/>
      <c r="F50" s="101">
        <f>IF(B50="",0,IF(D50="",0,IF(D50=DATA!$A$10,E50*DATA!$B$16,IF(D50=DATA!$A$11,E50*DATA!$B$17,IF(D50=DATA!$A$12,E50*DATA!$B$18,"ΔΙΟΡΘΩΣΤΕ")))))</f>
        <v>0</v>
      </c>
    </row>
    <row r="51" spans="1:8" s="91" customFormat="1" ht="18" customHeight="1">
      <c r="A51" s="102">
        <v>48</v>
      </c>
      <c r="B51" s="103"/>
      <c r="C51" s="103"/>
      <c r="D51" s="145"/>
      <c r="E51" s="147"/>
      <c r="F51" s="101">
        <f>IF(B51="",0,IF(D51="",0,IF(D51=DATA!$A$10,E51*DATA!$B$16,IF(D51=DATA!$A$11,E51*DATA!$B$17,IF(D51=DATA!$A$12,E51*DATA!$B$18,"ΔΙΟΡΘΩΣΤΕ")))))</f>
        <v>0</v>
      </c>
    </row>
    <row r="52" spans="1:8" s="91" customFormat="1" ht="18" customHeight="1">
      <c r="A52" s="104">
        <v>49</v>
      </c>
      <c r="B52" s="103"/>
      <c r="C52" s="103"/>
      <c r="D52" s="145"/>
      <c r="E52" s="147"/>
      <c r="F52" s="101">
        <f>IF(B52="",0,IF(D52="",0,IF(D52=DATA!$A$10,E52*DATA!$B$16,IF(D52=DATA!$A$11,E52*DATA!$B$17,IF(D52=DATA!$A$12,E52*DATA!$B$18,"ΔΙΟΡΘΩΣΤΕ")))))</f>
        <v>0</v>
      </c>
    </row>
    <row r="53" spans="1:8" s="91" customFormat="1" ht="18" customHeight="1" thickBot="1">
      <c r="A53" s="108">
        <v>50</v>
      </c>
      <c r="B53" s="105"/>
      <c r="C53" s="105"/>
      <c r="D53" s="145"/>
      <c r="E53" s="148"/>
      <c r="F53" s="101">
        <f>IF(B53="",0,IF(D53="",0,IF(D53=DATA!$A$10,E53*DATA!$B$16,IF(D53=DATA!$A$11,E53*DATA!$B$17,IF(D53=DATA!$A$12,E53*DATA!$B$18,"ΔΙΟΡΘΩΣΤΕ")))))</f>
        <v>0</v>
      </c>
    </row>
    <row r="54" spans="1:8" s="91" customFormat="1" ht="30" customHeight="1">
      <c r="A54" s="330" t="s">
        <v>104</v>
      </c>
      <c r="B54" s="403"/>
      <c r="C54" s="42"/>
      <c r="D54" s="42"/>
      <c r="E54" s="109">
        <f>SUM(E4:E53)</f>
        <v>0</v>
      </c>
      <c r="F54" s="42"/>
    </row>
    <row r="55" spans="1:8" s="91" customFormat="1" ht="30" customHeight="1" thickBot="1">
      <c r="A55" s="332" t="s">
        <v>118</v>
      </c>
      <c r="B55" s="404"/>
      <c r="C55" s="99"/>
      <c r="D55" s="99"/>
      <c r="E55" s="99"/>
      <c r="F55" s="100">
        <f>ROUND(SUM(F4:F53),2)</f>
        <v>0</v>
      </c>
      <c r="H55" s="288"/>
    </row>
    <row r="56" spans="1:8" s="91" customFormat="1" ht="30" customHeight="1" thickBot="1">
      <c r="A56" s="405" t="s">
        <v>280</v>
      </c>
      <c r="B56" s="406"/>
      <c r="C56" s="406"/>
      <c r="D56" s="406"/>
      <c r="E56" s="407"/>
      <c r="F56" s="199">
        <f>+F2</f>
        <v>0</v>
      </c>
    </row>
    <row r="57" spans="1:8">
      <c r="A57" s="289" t="s">
        <v>281</v>
      </c>
      <c r="B57" s="289"/>
      <c r="C57" s="289"/>
      <c r="D57" s="289"/>
    </row>
    <row r="58" spans="1:8">
      <c r="A58" s="289" t="s">
        <v>119</v>
      </c>
      <c r="B58" s="289"/>
      <c r="C58" s="289"/>
      <c r="D58" s="289"/>
    </row>
    <row r="59" spans="1:8">
      <c r="A59" s="289" t="s">
        <v>106</v>
      </c>
      <c r="B59" s="289"/>
      <c r="C59" s="289"/>
      <c r="D59" s="289"/>
    </row>
    <row r="60" spans="1:8">
      <c r="A60" s="289" t="s">
        <v>120</v>
      </c>
      <c r="B60" s="290"/>
      <c r="C60" s="290"/>
      <c r="D60" s="290"/>
    </row>
    <row r="61" spans="1:8">
      <c r="A61" s="289" t="s">
        <v>105</v>
      </c>
    </row>
    <row r="62" spans="1:8">
      <c r="A62" s="289" t="s">
        <v>107</v>
      </c>
      <c r="B62" s="289"/>
      <c r="C62" s="289"/>
      <c r="D62" s="289"/>
    </row>
  </sheetData>
  <sheetProtection algorithmName="SHA-512" hashValue="LYBwXrQXs5h51shIybYKgDDD+HtLqcEkQ+Kzw+eJdjaHDdA2mEkT6bHMMRaLU2IZPd5RP6fWdiUXnEfa7nWx8g==" saltValue="9z2v6lcqWOyPzuKSM+YK1Q==" spinCount="100000" sheet="1" objects="1" scenarios="1" selectLockedCells="1"/>
  <mergeCells count="5">
    <mergeCell ref="A54:B54"/>
    <mergeCell ref="A55:B55"/>
    <mergeCell ref="A1:F1"/>
    <mergeCell ref="A2:E2"/>
    <mergeCell ref="A56:E56"/>
  </mergeCells>
  <printOptions horizontalCentered="1" verticalCentered="1"/>
  <pageMargins left="0.51181102362204722" right="0.44" top="0.43307086614173229" bottom="0.51181102362204722" header="0.31496062992125984" footer="0.31496062992125984"/>
  <pageSetup paperSize="9" scale="61"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Κατηγορίες εθελοντών">
          <x14:formula1>
            <xm:f>DATA!$A$10:$A$12</xm:f>
          </x14:formula1>
          <xm:sqref>D4:D53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0">
    <pageSetUpPr fitToPage="1"/>
  </sheetPr>
  <dimension ref="B1:I37"/>
  <sheetViews>
    <sheetView zoomScale="85" zoomScaleNormal="85" workbookViewId="0">
      <selection activeCell="F16" sqref="F16:F22"/>
    </sheetView>
  </sheetViews>
  <sheetFormatPr defaultColWidth="9.140625" defaultRowHeight="15"/>
  <cols>
    <col min="1" max="1" width="3.7109375" style="94" customWidth="1"/>
    <col min="2" max="2" width="40.7109375" style="94" customWidth="1"/>
    <col min="3" max="3" width="13.140625" style="94" customWidth="1"/>
    <col min="4" max="4" width="9.140625" style="94"/>
    <col min="5" max="5" width="12.140625" style="94" customWidth="1"/>
    <col min="6" max="6" width="37.85546875" style="94" customWidth="1"/>
    <col min="7" max="7" width="13.85546875" style="94" customWidth="1"/>
    <col min="8" max="8" width="22" style="94" customWidth="1"/>
    <col min="9" max="9" width="22.140625" style="94" customWidth="1"/>
    <col min="10" max="16384" width="9.140625" style="94"/>
  </cols>
  <sheetData>
    <row r="1" spans="2:9" ht="15.75" thickBot="1"/>
    <row r="2" spans="2:9" ht="33" customHeight="1" thickBot="1">
      <c r="B2" s="408" t="s">
        <v>61</v>
      </c>
      <c r="C2" s="409"/>
      <c r="E2" s="411" t="s">
        <v>282</v>
      </c>
      <c r="F2" s="412"/>
      <c r="G2" s="412"/>
      <c r="H2" s="412"/>
      <c r="I2" s="413"/>
    </row>
    <row r="3" spans="2:9">
      <c r="B3" s="410" t="s">
        <v>62</v>
      </c>
      <c r="C3" s="410"/>
    </row>
    <row r="4" spans="2:9" ht="15.75" thickBot="1"/>
    <row r="5" spans="2:9">
      <c r="B5" s="78" t="s">
        <v>63</v>
      </c>
      <c r="C5" s="79" t="s">
        <v>60</v>
      </c>
      <c r="E5" s="414" t="s">
        <v>231</v>
      </c>
      <c r="F5" s="414" t="s">
        <v>193</v>
      </c>
      <c r="G5" s="414" t="s">
        <v>232</v>
      </c>
      <c r="H5" s="414" t="s">
        <v>233</v>
      </c>
      <c r="I5" s="414" t="s">
        <v>234</v>
      </c>
    </row>
    <row r="6" spans="2:9">
      <c r="B6" s="80" t="s">
        <v>64</v>
      </c>
      <c r="C6" s="81">
        <v>225</v>
      </c>
      <c r="E6" s="415"/>
      <c r="F6" s="415"/>
      <c r="G6" s="417"/>
      <c r="H6" s="417"/>
      <c r="I6" s="417"/>
    </row>
    <row r="7" spans="2:9">
      <c r="B7" s="80" t="s">
        <v>65</v>
      </c>
      <c r="C7" s="81">
        <v>232</v>
      </c>
      <c r="E7" s="415"/>
      <c r="F7" s="415"/>
      <c r="G7" s="417"/>
      <c r="H7" s="417"/>
      <c r="I7" s="417"/>
    </row>
    <row r="8" spans="2:9" ht="15.75" thickBot="1">
      <c r="B8" s="80" t="s">
        <v>129</v>
      </c>
      <c r="C8" s="81">
        <v>227</v>
      </c>
      <c r="E8" s="416"/>
      <c r="F8" s="416"/>
      <c r="G8" s="418"/>
      <c r="H8" s="418"/>
      <c r="I8" s="418"/>
    </row>
    <row r="9" spans="2:9">
      <c r="B9" s="80" t="s">
        <v>130</v>
      </c>
      <c r="C9" s="81">
        <v>180</v>
      </c>
      <c r="E9" s="419" t="s">
        <v>235</v>
      </c>
      <c r="F9" s="421" t="s">
        <v>283</v>
      </c>
      <c r="G9" s="423">
        <v>44000</v>
      </c>
      <c r="H9" s="423">
        <v>3666</v>
      </c>
      <c r="I9" s="423">
        <v>1833</v>
      </c>
    </row>
    <row r="10" spans="2:9">
      <c r="B10" s="80" t="s">
        <v>66</v>
      </c>
      <c r="C10" s="81">
        <v>230</v>
      </c>
      <c r="E10" s="420"/>
      <c r="F10" s="422"/>
      <c r="G10" s="424"/>
      <c r="H10" s="424"/>
      <c r="I10" s="424"/>
    </row>
    <row r="11" spans="2:9">
      <c r="B11" s="80" t="s">
        <v>67</v>
      </c>
      <c r="C11" s="81">
        <v>238</v>
      </c>
      <c r="E11" s="420"/>
      <c r="F11" s="422"/>
      <c r="G11" s="424"/>
      <c r="H11" s="424"/>
      <c r="I11" s="424"/>
    </row>
    <row r="12" spans="2:9">
      <c r="B12" s="80" t="s">
        <v>68</v>
      </c>
      <c r="C12" s="81">
        <v>270</v>
      </c>
      <c r="E12" s="420"/>
      <c r="F12" s="422"/>
      <c r="G12" s="424"/>
      <c r="H12" s="424"/>
      <c r="I12" s="424"/>
    </row>
    <row r="13" spans="2:9">
      <c r="B13" s="80" t="s">
        <v>69</v>
      </c>
      <c r="C13" s="81">
        <v>181</v>
      </c>
      <c r="E13" s="420"/>
      <c r="F13" s="422"/>
      <c r="G13" s="424"/>
      <c r="H13" s="424"/>
      <c r="I13" s="424"/>
    </row>
    <row r="14" spans="2:9">
      <c r="B14" s="80" t="s">
        <v>70</v>
      </c>
      <c r="C14" s="81">
        <v>244</v>
      </c>
      <c r="E14" s="420"/>
      <c r="F14" s="422"/>
      <c r="G14" s="424"/>
      <c r="H14" s="424"/>
      <c r="I14" s="424"/>
    </row>
    <row r="15" spans="2:9">
      <c r="B15" s="80" t="s">
        <v>71</v>
      </c>
      <c r="C15" s="81">
        <v>245</v>
      </c>
      <c r="E15" s="420"/>
      <c r="F15" s="422"/>
      <c r="G15" s="424"/>
      <c r="H15" s="424"/>
      <c r="I15" s="424"/>
    </row>
    <row r="16" spans="2:9">
      <c r="B16" s="80" t="s">
        <v>72</v>
      </c>
      <c r="C16" s="81">
        <v>208</v>
      </c>
      <c r="E16" s="420" t="s">
        <v>236</v>
      </c>
      <c r="F16" s="425" t="s">
        <v>237</v>
      </c>
      <c r="G16" s="424">
        <v>35000</v>
      </c>
      <c r="H16" s="424">
        <v>2917</v>
      </c>
      <c r="I16" s="424">
        <v>1458</v>
      </c>
    </row>
    <row r="17" spans="2:9">
      <c r="B17" s="80" t="s">
        <v>73</v>
      </c>
      <c r="C17" s="81">
        <v>222</v>
      </c>
      <c r="E17" s="420"/>
      <c r="F17" s="422"/>
      <c r="G17" s="424"/>
      <c r="H17" s="424"/>
      <c r="I17" s="424"/>
    </row>
    <row r="18" spans="2:9">
      <c r="B18" s="80" t="s">
        <v>74</v>
      </c>
      <c r="C18" s="81">
        <v>254</v>
      </c>
      <c r="E18" s="420"/>
      <c r="F18" s="422"/>
      <c r="G18" s="424"/>
      <c r="H18" s="424"/>
      <c r="I18" s="424"/>
    </row>
    <row r="19" spans="2:9">
      <c r="B19" s="80" t="s">
        <v>75</v>
      </c>
      <c r="C19" s="81">
        <v>230</v>
      </c>
      <c r="E19" s="420"/>
      <c r="F19" s="422"/>
      <c r="G19" s="424"/>
      <c r="H19" s="424"/>
      <c r="I19" s="424"/>
    </row>
    <row r="20" spans="2:9">
      <c r="B20" s="80" t="s">
        <v>76</v>
      </c>
      <c r="C20" s="81">
        <v>211</v>
      </c>
      <c r="E20" s="420"/>
      <c r="F20" s="422"/>
      <c r="G20" s="424"/>
      <c r="H20" s="424"/>
      <c r="I20" s="424"/>
    </row>
    <row r="21" spans="2:9">
      <c r="B21" s="80" t="s">
        <v>77</v>
      </c>
      <c r="C21" s="81">
        <v>183</v>
      </c>
      <c r="E21" s="420"/>
      <c r="F21" s="422"/>
      <c r="G21" s="424"/>
      <c r="H21" s="424"/>
      <c r="I21" s="424"/>
    </row>
    <row r="22" spans="2:9">
      <c r="B22" s="80" t="s">
        <v>78</v>
      </c>
      <c r="C22" s="81">
        <v>237</v>
      </c>
      <c r="E22" s="420"/>
      <c r="F22" s="422"/>
      <c r="G22" s="424"/>
      <c r="H22" s="424"/>
      <c r="I22" s="424"/>
    </row>
    <row r="23" spans="2:9">
      <c r="B23" s="80" t="s">
        <v>79</v>
      </c>
      <c r="C23" s="81">
        <v>205</v>
      </c>
      <c r="E23" s="420" t="s">
        <v>238</v>
      </c>
      <c r="F23" s="425" t="s">
        <v>239</v>
      </c>
      <c r="G23" s="424">
        <v>23000</v>
      </c>
      <c r="H23" s="424">
        <v>1917</v>
      </c>
      <c r="I23" s="424">
        <v>958</v>
      </c>
    </row>
    <row r="24" spans="2:9">
      <c r="B24" s="80" t="s">
        <v>80</v>
      </c>
      <c r="C24" s="81">
        <v>263</v>
      </c>
      <c r="E24" s="420"/>
      <c r="F24" s="425"/>
      <c r="G24" s="424"/>
      <c r="H24" s="424"/>
      <c r="I24" s="424"/>
    </row>
    <row r="25" spans="2:9">
      <c r="B25" s="80" t="s">
        <v>81</v>
      </c>
      <c r="C25" s="81">
        <v>217</v>
      </c>
      <c r="E25" s="420"/>
      <c r="F25" s="425"/>
      <c r="G25" s="424"/>
      <c r="H25" s="424"/>
      <c r="I25" s="424"/>
    </row>
    <row r="26" spans="2:9">
      <c r="B26" s="80" t="s">
        <v>82</v>
      </c>
      <c r="C26" s="81">
        <v>204</v>
      </c>
      <c r="E26" s="420"/>
      <c r="F26" s="425"/>
      <c r="G26" s="424"/>
      <c r="H26" s="424"/>
      <c r="I26" s="424"/>
    </row>
    <row r="27" spans="2:9">
      <c r="B27" s="80" t="s">
        <v>83</v>
      </c>
      <c r="C27" s="81">
        <v>222</v>
      </c>
      <c r="E27" s="420"/>
      <c r="F27" s="425"/>
      <c r="G27" s="424"/>
      <c r="H27" s="424"/>
      <c r="I27" s="424"/>
    </row>
    <row r="28" spans="2:9">
      <c r="B28" s="80" t="s">
        <v>84</v>
      </c>
      <c r="C28" s="81">
        <v>205</v>
      </c>
      <c r="E28" s="420"/>
      <c r="F28" s="425"/>
      <c r="G28" s="424"/>
      <c r="H28" s="424"/>
      <c r="I28" s="424"/>
    </row>
    <row r="29" spans="2:9">
      <c r="B29" s="80" t="s">
        <v>85</v>
      </c>
      <c r="C29" s="81">
        <v>180</v>
      </c>
      <c r="E29" s="420" t="s">
        <v>240</v>
      </c>
      <c r="F29" s="422" t="s">
        <v>241</v>
      </c>
      <c r="G29" s="428">
        <v>19500</v>
      </c>
      <c r="H29" s="428">
        <v>1625</v>
      </c>
      <c r="I29" s="428">
        <v>813</v>
      </c>
    </row>
    <row r="30" spans="2:9">
      <c r="B30" s="80" t="s">
        <v>86</v>
      </c>
      <c r="C30" s="81">
        <v>212</v>
      </c>
      <c r="E30" s="420"/>
      <c r="F30" s="422"/>
      <c r="G30" s="428"/>
      <c r="H30" s="428"/>
      <c r="I30" s="428"/>
    </row>
    <row r="31" spans="2:9">
      <c r="B31" s="80" t="s">
        <v>87</v>
      </c>
      <c r="C31" s="81">
        <v>257</v>
      </c>
      <c r="E31" s="420"/>
      <c r="F31" s="422"/>
      <c r="G31" s="428"/>
      <c r="H31" s="428"/>
      <c r="I31" s="428"/>
    </row>
    <row r="32" spans="2:9" ht="15.75" thickBot="1">
      <c r="B32" s="82" t="s">
        <v>88</v>
      </c>
      <c r="C32" s="83">
        <v>276</v>
      </c>
      <c r="E32" s="420"/>
      <c r="F32" s="422"/>
      <c r="G32" s="428"/>
      <c r="H32" s="428"/>
      <c r="I32" s="428"/>
    </row>
    <row r="33" spans="2:9" ht="15.75" thickBot="1">
      <c r="E33" s="420"/>
      <c r="F33" s="422"/>
      <c r="G33" s="428"/>
      <c r="H33" s="428"/>
      <c r="I33" s="428"/>
    </row>
    <row r="34" spans="2:9" ht="15.75" thickBot="1">
      <c r="B34" s="78" t="s">
        <v>89</v>
      </c>
      <c r="C34" s="79" t="s">
        <v>60</v>
      </c>
      <c r="E34" s="426"/>
      <c r="F34" s="427"/>
      <c r="G34" s="429"/>
      <c r="H34" s="429"/>
      <c r="I34" s="429"/>
    </row>
    <row r="35" spans="2:9">
      <c r="B35" s="80" t="s">
        <v>90</v>
      </c>
      <c r="C35" s="81">
        <v>349</v>
      </c>
    </row>
    <row r="36" spans="2:9">
      <c r="B36" s="80" t="s">
        <v>91</v>
      </c>
      <c r="C36" s="81">
        <v>275</v>
      </c>
      <c r="E36" s="94" t="s">
        <v>242</v>
      </c>
    </row>
    <row r="37" spans="2:9" ht="15.75" thickBot="1">
      <c r="B37" s="82" t="s">
        <v>179</v>
      </c>
      <c r="C37" s="83">
        <v>225</v>
      </c>
      <c r="E37" s="94" t="s">
        <v>243</v>
      </c>
    </row>
  </sheetData>
  <sheetProtection algorithmName="SHA-512" hashValue="dBziC6NY7GNO3zgV/AzP+Z+33+3N5kl3uIlNm6dddZ9y19VWKMF8A5VZWbQyYi5011T0BUTs0C27PSmnC793xw==" saltValue="zS3iw34aWET/47iyulauzg==" spinCount="100000" sheet="1" objects="1" scenarios="1" selectLockedCells="1"/>
  <mergeCells count="28">
    <mergeCell ref="E29:E34"/>
    <mergeCell ref="F29:F34"/>
    <mergeCell ref="G29:G34"/>
    <mergeCell ref="H29:H34"/>
    <mergeCell ref="I29:I34"/>
    <mergeCell ref="E23:E28"/>
    <mergeCell ref="F23:F28"/>
    <mergeCell ref="G23:G28"/>
    <mergeCell ref="H23:H28"/>
    <mergeCell ref="I23:I28"/>
    <mergeCell ref="E16:E22"/>
    <mergeCell ref="F16:F22"/>
    <mergeCell ref="G16:G22"/>
    <mergeCell ref="H16:H22"/>
    <mergeCell ref="I16:I22"/>
    <mergeCell ref="E9:E15"/>
    <mergeCell ref="F9:F15"/>
    <mergeCell ref="G9:G15"/>
    <mergeCell ref="H9:H15"/>
    <mergeCell ref="I9:I15"/>
    <mergeCell ref="B2:C2"/>
    <mergeCell ref="B3:C3"/>
    <mergeCell ref="E2:I2"/>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4" orientation="landscape" r:id="rId1"/>
  <headerFooter>
    <oddFooter>&amp;RΑΝΩΤΑΤΑ ΟΡΙΑ ΔΑΠΑΝΩΝ / MAXIMUM LIMITS FOR COSTS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1"/>
  <dimension ref="A1:D51"/>
  <sheetViews>
    <sheetView topLeftCell="A13" workbookViewId="0">
      <selection activeCell="A27" sqref="A27"/>
    </sheetView>
  </sheetViews>
  <sheetFormatPr defaultColWidth="9.140625" defaultRowHeight="15"/>
  <cols>
    <col min="1" max="1" width="38.28515625" style="130" customWidth="1"/>
    <col min="2" max="7" width="9.140625" style="130"/>
    <col min="8" max="8" width="13.7109375" style="130" customWidth="1"/>
    <col min="9" max="16384" width="9.140625" style="130"/>
  </cols>
  <sheetData>
    <row r="1" spans="1:4" ht="15.75" thickBot="1">
      <c r="A1" s="141" t="s">
        <v>123</v>
      </c>
    </row>
    <row r="2" spans="1:4">
      <c r="A2" s="142" t="s">
        <v>124</v>
      </c>
    </row>
    <row r="3" spans="1:4">
      <c r="A3" s="104" t="s">
        <v>161</v>
      </c>
    </row>
    <row r="4" spans="1:4" ht="15.75" thickBot="1">
      <c r="A4" s="143" t="s">
        <v>162</v>
      </c>
    </row>
    <row r="6" spans="1:4">
      <c r="C6" s="131"/>
      <c r="D6" s="132"/>
    </row>
    <row r="8" spans="1:4" ht="15.75" thickBot="1"/>
    <row r="9" spans="1:4" ht="15.75" thickBot="1">
      <c r="A9" s="141" t="s">
        <v>113</v>
      </c>
    </row>
    <row r="10" spans="1:4">
      <c r="A10" s="142" t="s">
        <v>167</v>
      </c>
    </row>
    <row r="11" spans="1:4">
      <c r="A11" s="104" t="s">
        <v>170</v>
      </c>
    </row>
    <row r="12" spans="1:4" ht="15.75" thickBot="1">
      <c r="A12" s="143" t="s">
        <v>168</v>
      </c>
    </row>
    <row r="14" spans="1:4" ht="15.75" thickBot="1"/>
    <row r="15" spans="1:4" ht="15.75" thickBot="1">
      <c r="A15" s="139" t="s">
        <v>113</v>
      </c>
      <c r="B15" s="140" t="s">
        <v>112</v>
      </c>
    </row>
    <row r="16" spans="1:4">
      <c r="A16" s="137" t="s">
        <v>114</v>
      </c>
      <c r="B16" s="138">
        <v>7.5</v>
      </c>
    </row>
    <row r="17" spans="1:2">
      <c r="A17" s="133" t="s">
        <v>115</v>
      </c>
      <c r="B17" s="134">
        <f>+(B16+B18)/2</f>
        <v>5.75</v>
      </c>
    </row>
    <row r="18" spans="1:2" ht="15.75" thickBot="1">
      <c r="A18" s="135" t="s">
        <v>116</v>
      </c>
      <c r="B18" s="136">
        <v>4</v>
      </c>
    </row>
    <row r="22" spans="1:2">
      <c r="A22" s="198" t="s">
        <v>177</v>
      </c>
    </row>
    <row r="23" spans="1:2">
      <c r="A23" s="197" t="s">
        <v>213</v>
      </c>
    </row>
    <row r="24" spans="1:2">
      <c r="A24" s="197" t="s">
        <v>214</v>
      </c>
    </row>
    <row r="25" spans="1:2">
      <c r="A25" s="197" t="s">
        <v>333</v>
      </c>
    </row>
    <row r="26" spans="1:2">
      <c r="A26" s="197" t="s">
        <v>334</v>
      </c>
    </row>
    <row r="27" spans="1:2">
      <c r="A27" s="197" t="s">
        <v>163</v>
      </c>
    </row>
    <row r="28" spans="1:2">
      <c r="A28" s="197" t="s">
        <v>164</v>
      </c>
    </row>
    <row r="33" spans="1:1">
      <c r="A33" s="198" t="s">
        <v>178</v>
      </c>
    </row>
    <row r="34" spans="1:1">
      <c r="A34" s="196" t="s">
        <v>171</v>
      </c>
    </row>
    <row r="35" spans="1:1">
      <c r="A35" s="196" t="s">
        <v>172</v>
      </c>
    </row>
    <row r="36" spans="1:1">
      <c r="A36" s="196" t="s">
        <v>173</v>
      </c>
    </row>
    <row r="37" spans="1:1">
      <c r="A37" s="196" t="s">
        <v>174</v>
      </c>
    </row>
    <row r="38" spans="1:1">
      <c r="A38" s="196" t="s">
        <v>133</v>
      </c>
    </row>
    <row r="39" spans="1:1">
      <c r="A39" s="196" t="s">
        <v>175</v>
      </c>
    </row>
    <row r="40" spans="1:1">
      <c r="A40" s="196" t="s">
        <v>176</v>
      </c>
    </row>
    <row r="41" spans="1:1">
      <c r="A41" s="196"/>
    </row>
    <row r="42" spans="1:1">
      <c r="A42" s="197"/>
    </row>
    <row r="44" spans="1:1">
      <c r="A44" s="198" t="s">
        <v>180</v>
      </c>
    </row>
    <row r="45" spans="1:1">
      <c r="A45" s="196" t="s">
        <v>181</v>
      </c>
    </row>
    <row r="46" spans="1:1">
      <c r="A46" s="196" t="s">
        <v>182</v>
      </c>
    </row>
    <row r="47" spans="1:1">
      <c r="A47" s="196" t="s">
        <v>183</v>
      </c>
    </row>
    <row r="48" spans="1:1">
      <c r="A48" s="196" t="s">
        <v>184</v>
      </c>
    </row>
    <row r="49" spans="1:1">
      <c r="A49" s="196" t="s">
        <v>185</v>
      </c>
    </row>
    <row r="50" spans="1:1">
      <c r="A50" s="196" t="s">
        <v>186</v>
      </c>
    </row>
    <row r="51" spans="1:1">
      <c r="A51" s="196" t="s">
        <v>187</v>
      </c>
    </row>
  </sheetData>
  <sheetProtection algorithmName="SHA-512" hashValue="eGYR4uMYZ83hFmQIVdlDwv7KDaDWIOpxG1aiaEPHqm5xqmQDuDStJ8yvkBTtgynyHsnhvecUBG4QvuviymtkqA==" saltValue="ElEXUtrbOkWssGy4w15Ecg==" spinCount="100000" sheet="1" objects="1" scenarios="1" select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Οδηγίες Συμπλήρωσης</vt:lpstr>
      <vt:lpstr>Προϋπολογισμός</vt:lpstr>
      <vt:lpstr>Προσωπικό-Ταξίδια</vt:lpstr>
      <vt:lpstr>Αποσβέσεις-Εξοπλισμος-Αναλώσιμα</vt:lpstr>
      <vt:lpstr>Υπεργολ.-Λοιπές Αμ.-Ανακατασκ.</vt:lpstr>
      <vt:lpstr>Εθελοντές</vt:lpstr>
      <vt:lpstr>Όρια</vt:lpstr>
      <vt:lpstr>DATA</vt:lpstr>
      <vt:lpstr>'Αποσβέσεις-Εξοπλισμος-Αναλώσιμα'!Print_Area</vt:lpstr>
      <vt:lpstr>'Οδηγίες Συμπλήρωσης'!Print_Area</vt:lpstr>
      <vt:lpstr>'Προσωπικό-Ταξίδια'!Print_Area</vt:lpstr>
      <vt:lpstr>Προϋπολογισμός!Print_Area</vt:lpstr>
      <vt:lpstr>'Υπεργολ.-Λοιπές Αμ.-Ανακατασκ.'!Print_Area</vt:lpstr>
      <vt:lpstr>Φορέαςεταίροι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2019-06-04T14:06:10Z</cp:lastPrinted>
  <dcterms:created xsi:type="dcterms:W3CDTF">2014-01-17T11:51:55Z</dcterms:created>
  <dcterms:modified xsi:type="dcterms:W3CDTF">2019-11-29T14:11:04Z</dcterms:modified>
</cp:coreProperties>
</file>