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10.0.0.15\data\accounts\ΛΟΓΙΣΤΗΡΙΟ\EEA GRANTS 2\ΠΡΟΫΠΟΛΟΓΙΣΜΟΣ ΕΡΓΩΝ\6η ΠΡΟΣΚΛΗΣΗ\"/>
    </mc:Choice>
  </mc:AlternateContent>
  <xr:revisionPtr revIDLastSave="0" documentId="13_ncr:1_{AB740831-14A2-4E93-AE33-B60752B0E559}" xr6:coauthVersionLast="45" xr6:coauthVersionMax="45" xr10:uidLastSave="{00000000-0000-0000-0000-000000000000}"/>
  <bookViews>
    <workbookView xWindow="-108" yWindow="-108" windowWidth="23256" windowHeight="12576" tabRatio="909" xr2:uid="{00000000-000D-0000-FFFF-FFFF00000000}"/>
  </bookViews>
  <sheets>
    <sheet name="Οδηγίες Συμπλήρωσης" sheetId="15" r:id="rId1"/>
    <sheet name="Προϋπολογισμός" sheetId="1" r:id="rId2"/>
    <sheet name="Προσωπικό" sheetId="2" r:id="rId3"/>
    <sheet name="Εθελοντές" sheetId="13" r:id="rId4"/>
    <sheet name="Ταξίδια" sheetId="3" r:id="rId5"/>
    <sheet name="Αποσβέσεις" sheetId="14" r:id="rId6"/>
    <sheet name="Εξοπλισμός" sheetId="4" r:id="rId7"/>
    <sheet name="Αναλώσιμα" sheetId="6" r:id="rId8"/>
    <sheet name="Υπεργολαβίες" sheetId="8" r:id="rId9"/>
    <sheet name="Λοιπές άμεσες" sheetId="9" r:id="rId10"/>
    <sheet name="Ανακατασκευή" sheetId="10" r:id="rId11"/>
    <sheet name="Επιμέρους Προϋπολογισμοί" sheetId="17" r:id="rId12"/>
    <sheet name="Όρια" sheetId="11" r:id="rId13"/>
    <sheet name="DATA" sheetId="5" state="hidden" r:id="rId14"/>
  </sheets>
  <definedNames>
    <definedName name="_xlnm.Print_Area" localSheetId="11">'Επιμέρους Προϋπολογισμοί'!$A$1:$G$113</definedName>
    <definedName name="_xlnm.Print_Area" localSheetId="0">'Οδηγίες Συμπλήρωσης'!$A$1:$K$153</definedName>
    <definedName name="_xlnm.Print_Area" localSheetId="1">Προϋπολογισμός!$A$1:$D$41</definedName>
    <definedName name="Φορέαςεταίροι">DATA!$A$45:$A$51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3" l="1"/>
  <c r="D11" i="1" l="1"/>
  <c r="C4" i="1" l="1"/>
  <c r="B33" i="1"/>
  <c r="D4" i="1"/>
  <c r="C32" i="1" l="1"/>
  <c r="D32" i="1"/>
  <c r="B8" i="1"/>
  <c r="C7" i="1" l="1"/>
  <c r="G86" i="17" l="1"/>
  <c r="G72" i="17"/>
  <c r="G58" i="17"/>
  <c r="G44" i="17"/>
  <c r="G30" i="17"/>
  <c r="G16" i="17"/>
  <c r="G2" i="17"/>
  <c r="C95" i="17"/>
  <c r="E95" i="17" s="1"/>
  <c r="C93" i="17"/>
  <c r="E93" i="17" s="1"/>
  <c r="C92" i="17"/>
  <c r="E92" i="17" s="1"/>
  <c r="C90" i="17"/>
  <c r="E90" i="17" s="1"/>
  <c r="C89" i="17"/>
  <c r="E89" i="17" s="1"/>
  <c r="C88" i="17"/>
  <c r="E88" i="17" s="1"/>
  <c r="C86" i="17"/>
  <c r="E86" i="17" s="1"/>
  <c r="C81" i="17"/>
  <c r="E81" i="17" s="1"/>
  <c r="C79" i="17"/>
  <c r="E79" i="17" s="1"/>
  <c r="C78" i="17"/>
  <c r="E78" i="17" s="1"/>
  <c r="C76" i="17"/>
  <c r="E76" i="17" s="1"/>
  <c r="C75" i="17"/>
  <c r="E75" i="17" s="1"/>
  <c r="C74" i="17"/>
  <c r="E74" i="17" s="1"/>
  <c r="C72" i="17"/>
  <c r="E72" i="17" s="1"/>
  <c r="C67" i="17"/>
  <c r="E67" i="17" s="1"/>
  <c r="C65" i="17"/>
  <c r="E65" i="17" s="1"/>
  <c r="C64" i="17"/>
  <c r="E64" i="17" s="1"/>
  <c r="C62" i="17"/>
  <c r="E62" i="17" s="1"/>
  <c r="C61" i="17"/>
  <c r="E61" i="17" s="1"/>
  <c r="C60" i="17"/>
  <c r="E60" i="17" s="1"/>
  <c r="C58" i="17"/>
  <c r="E58" i="17" s="1"/>
  <c r="C53" i="17"/>
  <c r="E53" i="17" s="1"/>
  <c r="C51" i="17"/>
  <c r="E51" i="17" s="1"/>
  <c r="C50" i="17"/>
  <c r="E50" i="17" s="1"/>
  <c r="C48" i="17"/>
  <c r="E48" i="17" s="1"/>
  <c r="C47" i="17"/>
  <c r="E47" i="17" s="1"/>
  <c r="C46" i="17"/>
  <c r="E46" i="17" s="1"/>
  <c r="C44" i="17"/>
  <c r="E44" i="17" s="1"/>
  <c r="C39" i="17"/>
  <c r="E39" i="17" s="1"/>
  <c r="C37" i="17"/>
  <c r="E37" i="17" s="1"/>
  <c r="C36" i="17"/>
  <c r="E36" i="17" s="1"/>
  <c r="C34" i="17"/>
  <c r="E34" i="17" s="1"/>
  <c r="C33" i="17"/>
  <c r="E33" i="17" s="1"/>
  <c r="C32" i="17"/>
  <c r="E32" i="17" s="1"/>
  <c r="C30" i="17"/>
  <c r="E30" i="17" s="1"/>
  <c r="C25" i="17"/>
  <c r="E25" i="17" s="1"/>
  <c r="C23" i="17"/>
  <c r="E23" i="17" s="1"/>
  <c r="C22" i="17"/>
  <c r="E22" i="17" s="1"/>
  <c r="C20" i="17"/>
  <c r="E20" i="17" s="1"/>
  <c r="C19" i="17"/>
  <c r="E19" i="17" s="1"/>
  <c r="C18" i="17"/>
  <c r="E18" i="17" s="1"/>
  <c r="C16" i="17"/>
  <c r="E16" i="17" s="1"/>
  <c r="C11" i="17"/>
  <c r="E11" i="17" s="1"/>
  <c r="C9" i="17"/>
  <c r="E9" i="17" s="1"/>
  <c r="C8" i="17"/>
  <c r="E8" i="17" s="1"/>
  <c r="K6" i="14"/>
  <c r="K7" i="14"/>
  <c r="K8" i="14"/>
  <c r="K9" i="14"/>
  <c r="K10" i="14"/>
  <c r="K11" i="14"/>
  <c r="K12" i="14"/>
  <c r="K13" i="14"/>
  <c r="K14" i="14"/>
  <c r="K15" i="14"/>
  <c r="K16" i="14"/>
  <c r="K17" i="14"/>
  <c r="K18" i="14"/>
  <c r="K19" i="14"/>
  <c r="K20" i="14"/>
  <c r="K21" i="14"/>
  <c r="K22" i="14"/>
  <c r="K23" i="14"/>
  <c r="K5" i="14"/>
  <c r="K4" i="14"/>
  <c r="E109" i="17" l="1"/>
  <c r="E107" i="17"/>
  <c r="C106" i="17"/>
  <c r="C107" i="17"/>
  <c r="C109" i="17"/>
  <c r="E106" i="17"/>
  <c r="C96" i="17"/>
  <c r="E96" i="17" s="1"/>
  <c r="C82" i="17"/>
  <c r="E82" i="17" s="1"/>
  <c r="C68" i="17"/>
  <c r="E68" i="17" s="1"/>
  <c r="C54" i="17"/>
  <c r="E54" i="17" s="1"/>
  <c r="C40" i="17"/>
  <c r="E40" i="17" s="1"/>
  <c r="C26" i="17"/>
  <c r="E26" i="17" l="1"/>
  <c r="G4" i="6" l="1"/>
  <c r="C21" i="17" s="1"/>
  <c r="E21" i="17" s="1"/>
  <c r="G5" i="6"/>
  <c r="C35" i="17" s="1"/>
  <c r="E35" i="17" s="1"/>
  <c r="G6" i="6"/>
  <c r="C49" i="17" s="1"/>
  <c r="E49" i="17" s="1"/>
  <c r="G7" i="6"/>
  <c r="C63" i="17" s="1"/>
  <c r="E63" i="17" s="1"/>
  <c r="G8" i="6"/>
  <c r="C77" i="17" s="1"/>
  <c r="E77" i="17" s="1"/>
  <c r="G9" i="6"/>
  <c r="C91" i="17" s="1"/>
  <c r="E91" i="17" s="1"/>
  <c r="G10" i="6"/>
  <c r="G11" i="6"/>
  <c r="G12" i="6"/>
  <c r="G13" i="6"/>
  <c r="G14" i="6"/>
  <c r="G15" i="6"/>
  <c r="G16" i="6"/>
  <c r="G17" i="6"/>
  <c r="G3" i="6"/>
  <c r="C7" i="17" s="1"/>
  <c r="G5" i="4"/>
  <c r="G6" i="4"/>
  <c r="G7" i="4"/>
  <c r="G8" i="4"/>
  <c r="G9" i="4"/>
  <c r="G10" i="4"/>
  <c r="G11" i="4"/>
  <c r="G12" i="4"/>
  <c r="G13" i="4"/>
  <c r="G14" i="4"/>
  <c r="G15" i="4"/>
  <c r="G16" i="4"/>
  <c r="G17" i="4"/>
  <c r="G18" i="4"/>
  <c r="G19" i="4"/>
  <c r="G20" i="4"/>
  <c r="G21" i="4"/>
  <c r="G22" i="4"/>
  <c r="G23" i="4"/>
  <c r="G4" i="4"/>
  <c r="C6" i="17" s="1"/>
  <c r="C5" i="17"/>
  <c r="O28" i="3"/>
  <c r="O27" i="3"/>
  <c r="O26" i="3"/>
  <c r="O25" i="3"/>
  <c r="O24" i="3"/>
  <c r="O23" i="3"/>
  <c r="O22" i="3"/>
  <c r="O21" i="3"/>
  <c r="O20" i="3"/>
  <c r="O19" i="3"/>
  <c r="O18" i="3"/>
  <c r="O17" i="3"/>
  <c r="O16" i="3"/>
  <c r="O15" i="3"/>
  <c r="O14" i="3"/>
  <c r="O13" i="3"/>
  <c r="O12" i="3"/>
  <c r="O11" i="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C87" i="17" s="1"/>
  <c r="G9" i="13"/>
  <c r="C73" i="17" s="1"/>
  <c r="G8" i="13"/>
  <c r="C59" i="17" s="1"/>
  <c r="G7" i="13"/>
  <c r="C45" i="17" s="1"/>
  <c r="G6" i="13"/>
  <c r="C31" i="17" s="1"/>
  <c r="G5" i="13"/>
  <c r="C17" i="17" s="1"/>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E6" i="17" l="1"/>
  <c r="E104" i="17" s="1"/>
  <c r="C104" i="17"/>
  <c r="E5" i="17"/>
  <c r="E103" i="17" s="1"/>
  <c r="C103" i="17"/>
  <c r="E7" i="17"/>
  <c r="E105" i="17" s="1"/>
  <c r="C105" i="17"/>
  <c r="E59" i="17"/>
  <c r="E66" i="17" s="1"/>
  <c r="E69" i="17" s="1"/>
  <c r="C66" i="17"/>
  <c r="C69" i="17" s="1"/>
  <c r="E17" i="17"/>
  <c r="C24" i="17"/>
  <c r="C27" i="17" s="1"/>
  <c r="E73" i="17"/>
  <c r="E80" i="17" s="1"/>
  <c r="E83" i="17" s="1"/>
  <c r="C80" i="17"/>
  <c r="C83" i="17" s="1"/>
  <c r="E31" i="17"/>
  <c r="E38" i="17" s="1"/>
  <c r="E41" i="17" s="1"/>
  <c r="C38" i="17"/>
  <c r="C41" i="17" s="1"/>
  <c r="E87" i="17"/>
  <c r="E94" i="17" s="1"/>
  <c r="E97" i="17" s="1"/>
  <c r="C94" i="17"/>
  <c r="C97" i="17" s="1"/>
  <c r="C3" i="17"/>
  <c r="E45" i="17"/>
  <c r="E52" i="17" s="1"/>
  <c r="E55" i="17" s="1"/>
  <c r="C52" i="17"/>
  <c r="C55" i="17" s="1"/>
  <c r="G55" i="13"/>
  <c r="B16" i="1" s="1"/>
  <c r="D16" i="1" l="1"/>
  <c r="D81" i="17"/>
  <c r="D76" i="17"/>
  <c r="D72" i="17"/>
  <c r="D79" i="17"/>
  <c r="D75" i="17"/>
  <c r="D78" i="17"/>
  <c r="D74" i="17"/>
  <c r="D82" i="17"/>
  <c r="D77" i="17"/>
  <c r="D73" i="17"/>
  <c r="D65" i="17"/>
  <c r="D61" i="17"/>
  <c r="D64" i="17"/>
  <c r="D60" i="17"/>
  <c r="D68" i="17"/>
  <c r="D63" i="17"/>
  <c r="D59" i="17"/>
  <c r="D67" i="17"/>
  <c r="D62" i="17"/>
  <c r="D58" i="17"/>
  <c r="D40" i="17"/>
  <c r="D35" i="17"/>
  <c r="D31" i="17"/>
  <c r="D39" i="17"/>
  <c r="D34" i="17"/>
  <c r="D30" i="17"/>
  <c r="D37" i="17"/>
  <c r="D33" i="17"/>
  <c r="D36" i="17"/>
  <c r="D32" i="17"/>
  <c r="D25" i="17"/>
  <c r="D20" i="17"/>
  <c r="D16" i="17"/>
  <c r="D23" i="17"/>
  <c r="D19" i="17"/>
  <c r="D22" i="17"/>
  <c r="D18" i="17"/>
  <c r="D26" i="17"/>
  <c r="D21" i="17"/>
  <c r="D17" i="17"/>
  <c r="E3" i="17"/>
  <c r="E101" i="17" s="1"/>
  <c r="C101" i="17"/>
  <c r="D96" i="17"/>
  <c r="D91" i="17"/>
  <c r="D87" i="17"/>
  <c r="D95" i="17"/>
  <c r="D90" i="17"/>
  <c r="D86" i="17"/>
  <c r="D93" i="17"/>
  <c r="D89" i="17"/>
  <c r="D92" i="17"/>
  <c r="D88" i="17"/>
  <c r="D50" i="17"/>
  <c r="D46" i="17"/>
  <c r="D54" i="17"/>
  <c r="D49" i="17"/>
  <c r="D45" i="17"/>
  <c r="D53" i="17"/>
  <c r="D48" i="17"/>
  <c r="D44" i="17"/>
  <c r="D51" i="17"/>
  <c r="D47" i="17"/>
  <c r="E24" i="17"/>
  <c r="E27" i="17" s="1"/>
  <c r="D55" i="17" l="1"/>
  <c r="D27" i="17"/>
  <c r="D97" i="17"/>
  <c r="D83" i="17"/>
  <c r="D69" i="17"/>
  <c r="D41" i="17"/>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O11" i="2" s="1"/>
  <c r="J10" i="2"/>
  <c r="O10" i="2" s="1"/>
  <c r="J9" i="2"/>
  <c r="O9" i="2" s="1"/>
  <c r="J8" i="2"/>
  <c r="O8" i="2" s="1"/>
  <c r="J7" i="2"/>
  <c r="J6" i="2"/>
  <c r="O6" i="2" s="1"/>
  <c r="J5" i="2"/>
  <c r="O5" i="2" s="1"/>
  <c r="C2" i="17" s="1"/>
  <c r="C100" i="17" s="1"/>
  <c r="E2" i="17" l="1"/>
  <c r="E100" i="17" s="1"/>
  <c r="C12" i="17"/>
  <c r="C110" i="17" s="1"/>
  <c r="O7" i="2"/>
  <c r="C9" i="1"/>
  <c r="E12" i="17" l="1"/>
  <c r="E110" i="17" s="1"/>
  <c r="E24" i="14"/>
  <c r="K25" i="14" l="1"/>
  <c r="B18" i="1" s="1"/>
  <c r="D18" i="1" l="1"/>
  <c r="B17" i="5"/>
  <c r="K5" i="3" l="1"/>
  <c r="K6" i="3"/>
  <c r="K7" i="3"/>
  <c r="K8" i="3"/>
  <c r="K9" i="3"/>
  <c r="K10" i="3"/>
  <c r="K11" i="3"/>
  <c r="K12" i="3"/>
  <c r="K13" i="3"/>
  <c r="K14" i="3"/>
  <c r="K15" i="3"/>
  <c r="K16" i="3"/>
  <c r="K17" i="3"/>
  <c r="K18" i="3"/>
  <c r="K19" i="3"/>
  <c r="K20" i="3"/>
  <c r="K21" i="3"/>
  <c r="K22" i="3"/>
  <c r="K23" i="3"/>
  <c r="K24" i="3"/>
  <c r="K25" i="3"/>
  <c r="K26" i="3"/>
  <c r="K27" i="3"/>
  <c r="K28" i="3"/>
  <c r="K4" i="3"/>
  <c r="N20" i="3" l="1"/>
  <c r="N21" i="3"/>
  <c r="N22" i="3"/>
  <c r="N23" i="3"/>
  <c r="N24" i="3"/>
  <c r="N25" i="3"/>
  <c r="N26" i="3"/>
  <c r="N27" i="3"/>
  <c r="F54" i="13"/>
  <c r="F45" i="2"/>
  <c r="K45" i="2"/>
  <c r="N5" i="3" l="1"/>
  <c r="O5" i="3" s="1"/>
  <c r="N6" i="3"/>
  <c r="O6" i="3" s="1"/>
  <c r="N7" i="3"/>
  <c r="O7" i="3" s="1"/>
  <c r="N8" i="3"/>
  <c r="O8" i="3" s="1"/>
  <c r="N9" i="3"/>
  <c r="O9" i="3" s="1"/>
  <c r="N10" i="3"/>
  <c r="O10" i="3" s="1"/>
  <c r="N11" i="3"/>
  <c r="N12" i="3"/>
  <c r="N13" i="3"/>
  <c r="N14" i="3"/>
  <c r="N15" i="3"/>
  <c r="N16" i="3"/>
  <c r="N17" i="3"/>
  <c r="N18" i="3"/>
  <c r="N19" i="3"/>
  <c r="N28" i="3"/>
  <c r="N4" i="3"/>
  <c r="O4" i="3" s="1"/>
  <c r="C4" i="17" s="1"/>
  <c r="C102" i="17" s="1"/>
  <c r="C108" i="17" s="1"/>
  <c r="C111" i="17" s="1"/>
  <c r="D106" i="17" l="1"/>
  <c r="D102" i="17"/>
  <c r="D110" i="17"/>
  <c r="D105" i="17"/>
  <c r="D101" i="17"/>
  <c r="D109" i="17"/>
  <c r="D104" i="17"/>
  <c r="D100" i="17"/>
  <c r="D107" i="17"/>
  <c r="D103" i="17"/>
  <c r="E4" i="17"/>
  <c r="C10" i="17"/>
  <c r="C13" i="17" s="1"/>
  <c r="A39" i="1"/>
  <c r="C39" i="1" s="1"/>
  <c r="G25" i="4"/>
  <c r="B19" i="1" s="1"/>
  <c r="D111" i="17" l="1"/>
  <c r="D19" i="1"/>
  <c r="E10" i="17"/>
  <c r="E13" i="17" s="1"/>
  <c r="E102" i="17"/>
  <c r="E108" i="17" s="1"/>
  <c r="E111" i="17" s="1"/>
  <c r="D4" i="17"/>
  <c r="D12" i="17"/>
  <c r="D7" i="17"/>
  <c r="D3" i="17"/>
  <c r="D6" i="17"/>
  <c r="D2" i="17"/>
  <c r="D11" i="17"/>
  <c r="D9" i="17"/>
  <c r="D5" i="17"/>
  <c r="D8" i="17"/>
  <c r="O46" i="2"/>
  <c r="B15" i="1" s="1"/>
  <c r="G87" i="17" l="1"/>
  <c r="G31" i="17"/>
  <c r="G3" i="17"/>
  <c r="G45" i="17"/>
  <c r="G73" i="17"/>
  <c r="G17" i="17"/>
  <c r="G59" i="17"/>
  <c r="D15" i="1"/>
  <c r="B28" i="1"/>
  <c r="D13" i="17"/>
  <c r="E23" i="10"/>
  <c r="B26" i="1" s="1"/>
  <c r="E24" i="4"/>
  <c r="D28" i="1" l="1"/>
  <c r="D26" i="1"/>
  <c r="K29" i="3"/>
  <c r="N29" i="3"/>
  <c r="E45" i="9"/>
  <c r="B22" i="1" s="1"/>
  <c r="E23" i="8"/>
  <c r="B21" i="1" s="1"/>
  <c r="D21" i="1" s="1"/>
  <c r="N46" i="2"/>
  <c r="D22" i="1" l="1"/>
  <c r="J46" i="2"/>
  <c r="O30" i="3"/>
  <c r="G18" i="6"/>
  <c r="B20" i="1" s="1"/>
  <c r="B17" i="1" l="1"/>
  <c r="D17" i="1" s="1"/>
  <c r="B24" i="1" l="1"/>
  <c r="D20" i="1"/>
  <c r="D24" i="1" s="1"/>
  <c r="D30" i="1" s="1"/>
  <c r="D33" i="1" s="1"/>
  <c r="B30" i="1" l="1"/>
  <c r="C33" i="1"/>
  <c r="D37" i="1"/>
  <c r="D25" i="1"/>
  <c r="A25" i="1"/>
  <c r="G2" i="13" l="1"/>
  <c r="G56" i="13" s="1"/>
  <c r="C28" i="1"/>
  <c r="B35" i="1"/>
  <c r="C17" i="1"/>
  <c r="C21" i="1"/>
  <c r="C26" i="1"/>
  <c r="C18" i="1"/>
  <c r="C19" i="1"/>
  <c r="C22" i="1"/>
  <c r="C30" i="1"/>
  <c r="C15" i="1"/>
  <c r="C16" i="1"/>
  <c r="C20" i="1"/>
  <c r="D35" i="1" l="1"/>
  <c r="D36" i="1" s="1"/>
  <c r="B38" i="1" s="1"/>
</calcChain>
</file>

<file path=xl/sharedStrings.xml><?xml version="1.0" encoding="utf-8"?>
<sst xmlns="http://schemas.openxmlformats.org/spreadsheetml/2006/main" count="561" uniqueCount="359">
  <si>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</si>
  <si>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</si>
  <si>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</si>
  <si>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</si>
  <si>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</si>
  <si>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</si>
  <si>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</si>
  <si>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</si>
  <si>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</si>
  <si>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</si>
  <si>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</si>
  <si>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</si>
  <si>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</si>
  <si>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</si>
  <si>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</si>
  <si>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</si>
  <si>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</si>
  <si>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</si>
  <si>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</si>
  <si>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</si>
  <si>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</si>
  <si>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</si>
  <si>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</si>
  <si>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</si>
  <si>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</si>
  <si>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</si>
  <si>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</si>
  <si>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</si>
  <si>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</si>
  <si>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</si>
  <si>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</si>
  <si>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</si>
  <si>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</si>
  <si>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</si>
  <si>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</si>
  <si>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</si>
  <si>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</si>
  <si>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</si>
  <si>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</si>
  <si>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</si>
  <si>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</si>
  <si>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</si>
  <si>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</si>
  <si>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</si>
  <si>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</si>
  <si>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</si>
  <si>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</si>
  <si>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</si>
  <si>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</si>
  <si>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</si>
  <si>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</si>
  <si>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</si>
  <si>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</si>
  <si>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</si>
  <si>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</si>
  <si>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</si>
  <si>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</si>
  <si>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</si>
  <si>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</si>
  <si>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</si>
  <si>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</si>
  <si>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</si>
  <si>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</si>
  <si>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</si>
  <si>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</si>
  <si>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</si>
  <si>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</si>
  <si>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</si>
  <si>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</si>
  <si>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</si>
  <si>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</si>
  <si>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</si>
  <si>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</si>
  <si>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</si>
  <si>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</si>
  <si>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</si>
  <si>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</si>
  <si>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</si>
  <si>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</si>
  <si>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</si>
  <si>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</si>
  <si>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</si>
  <si>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</si>
  <si>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</si>
  <si>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</si>
  <si>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</si>
  <si>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</si>
  <si>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</si>
  <si>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</si>
  <si>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</si>
  <si>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</si>
  <si>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</si>
  <si>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</si>
  <si>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</si>
  <si>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</si>
  <si>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</si>
  <si>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</si>
  <si>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</si>
  <si>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</si>
  <si>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</si>
  <si>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</si>
  <si>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ΕΘΕΛΟΝΤΙΚΗ ΕΡΓΑΣΙΑ / VOLUNTEERS</t>
  </si>
  <si>
    <t>Τίτλος ή καθήκοντα στο έργο
Title or responsibilities on the project</t>
  </si>
  <si>
    <t>Προβλεπόμενες ώρες εθελοντικής εργασίας
Estimated volunteer hours</t>
  </si>
  <si>
    <t>Συνολικές ώρες εθελοντικής εργασίας
Total volunteer hours</t>
  </si>
  <si>
    <t>** Volunteers can not have an employment relationship with the project promoter or partner.</t>
  </si>
  <si>
    <t>*** Το ποσό που προκύπτει μεταφέρεται αυτόματα στο κόστος προσωπικού.</t>
  </si>
  <si>
    <t>*** The total volunteer calculated amount is automatically transferred to staff costs.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</si>
  <si>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</si>
  <si>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</si>
  <si>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</si>
  <si>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</si>
  <si>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</si>
  <si>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</si>
  <si>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</si>
  <si>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</si>
  <si>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</si>
  <si>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t>Κατηγορία Προσωπικού
Staff Category</t>
  </si>
  <si>
    <t>Σύνολο εκτιμώμενης εθελοντικής εργασίας
Total estimated volunteer work</t>
  </si>
  <si>
    <t>** Οι εθελοντές δεν δύναται να έχουν παράλληλα εργασιακή σχέση με τον φορέα υλοποίησης ή τον εταίρο.</t>
  </si>
  <si>
    <t>* Voluntary work is valued automatically based on the "volunteer category", per hour of voluntary work.</t>
  </si>
  <si>
    <r>
      <t xml:space="preserve">Επαγγελματίες
</t>
    </r>
    <r>
      <rPr>
        <b/>
        <sz val="11"/>
        <color theme="1"/>
        <rFont val="Calibri"/>
        <family val="2"/>
        <charset val="161"/>
        <scheme val="minor"/>
      </rPr>
      <t xml:space="preserve">
Professionals</t>
    </r>
  </si>
  <si>
    <t>Κατηγορία έργου</t>
  </si>
  <si>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</si>
  <si>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</si>
  <si>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</si>
  <si>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</si>
  <si>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</si>
  <si>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</si>
  <si>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</si>
  <si>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Για να υπολογιστεί το σύνολο, πρέπει να συμπληρώσετε υποχρεωτικά την περιγραφή.</t>
  </si>
  <si>
    <t>The total is calculated, only if you fill in the description.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</si>
  <si>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</si>
  <si>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</si>
  <si>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</si>
  <si>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*Συμπληρώνεται από τον αιτούντα. Το άθροισμα της συνεισφοράς σε είδος και της χρηματικής συνεισφοράς πρέπει να είναι ίσο με το ποσό συγχρηματοδότησης του αιτούντος.</t>
  </si>
  <si>
    <t>*Filled in by the applicant. The sum of in-kind contribution and Financial contribution must be equal to the amount of co-financing.</t>
  </si>
  <si>
    <t>-        Χρηματική συνεισφορά
          Financial Contribution</t>
  </si>
  <si>
    <t>% επί του συνόλου
% of the total</t>
  </si>
  <si>
    <t>Φύλλο Προϋπολογισμός</t>
  </si>
  <si>
    <t>Φύλλο Προσωπικό</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</si>
  <si>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</si>
  <si>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</si>
  <si>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</si>
  <si>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</si>
  <si>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Επιλέξτε την κατηγορία που εντάσσεται ο εθελοντής από την αναπτυσσόμενη λίστα.</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</si>
  <si>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</si>
  <si>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</si>
  <si>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Φύλλο Ταξίδια</t>
  </si>
  <si>
    <t>→ Συμπληρώστε τον σκοπό του ταξιδιού και τον προορισμό.</t>
  </si>
  <si>
    <t>Φύλλο Αποσβέσεις</t>
  </si>
  <si>
    <t>→ Συμπληρώστε τα απαραίτητα αριθμητικά πεδία.</t>
  </si>
  <si>
    <t>Φύλλο Κόστος Εξοπλισμού</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</si>
  <si>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</si>
  <si>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</si>
  <si>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Φύλλο αναλώσιμα</t>
  </si>
  <si>
    <t>Φύλλο υπεργολαβίες</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</si>
  <si>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</si>
  <si>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</si>
  <si>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Φύλλο λοιπές άμεσες δαπάνες</t>
  </si>
  <si>
    <t>Φύλλο κόστος ανακατασκευής</t>
  </si>
  <si>
    <t>→ Δεν μπορεί να υπερβαίνει το 50% των επιλέξιμων άμεσων δαπανών.</t>
  </si>
  <si>
    <t>Φύλλο Όρια</t>
  </si>
  <si>
    <t>ΠΡΟΫΠΟΛΟΓΙΣΜΟΣ / BUDGET</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</si>
  <si>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</si>
  <si>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</si>
  <si>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</si>
  <si>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 xml:space="preserve">     → Επιλέξτε την κατηγορία του έργου ανάλογα με την πρόσκληση εκδήλωσης ενδιαφέροντος.</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</si>
  <si>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</si>
  <si>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</si>
  <si>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</si>
  <si>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</si>
  <si>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</si>
  <si>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</si>
  <si>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</si>
  <si>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</si>
  <si>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</si>
  <si>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</si>
  <si>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</si>
  <si>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</si>
  <si>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</si>
  <si>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</si>
  <si>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Φορέας ή Εταίρος
Project Promoter or Partner</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</si>
  <si>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</si>
  <si>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</si>
  <si>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</si>
  <si>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</si>
  <si>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</si>
  <si>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</si>
  <si>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</si>
  <si>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</si>
  <si>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1. Ενδυνάμωση ευπαθών ομάδων
Κατηγορίες: Μεσαία &amp; Μεγάλη 300Κ</t>
  </si>
  <si>
    <t>2. Ενίσχυση της συνηγορίας και του εποπτικού ρόλου της κοινωνίας των πολιτών
Κατηγορίες: Μεσαία &amp; Μεγάλη 200Κ</t>
  </si>
  <si>
    <t>Ποσοστό απόσβεσης 
Depreciation rate</t>
  </si>
  <si>
    <t>→ Συμπληρώστε την περιγραφή, την αιτιολόγηση καθώς και το ποσό.</t>
  </si>
  <si>
    <t>ΓΕΝΙΚΗ ΣΗΜΕΙΩΣΗ</t>
  </si>
  <si>
    <t>Κατηγορία κόστους</t>
  </si>
  <si>
    <t>Κόστος ανακατασκευής ή ανακαίνισης ακινήτου / Cost of reconstruction or renovation of property</t>
  </si>
  <si>
    <t>Έμμεσες Δαπάνες / Indirect Costs</t>
  </si>
  <si>
    <t>ΠΡΟΫΠΟΛΟΓΙΣΜΟΣ ΦΟΡΕΑ ΥΛΟΠΟΙΗΣΗΣ
PROJECT PROMOTERS' BUDGET</t>
  </si>
  <si>
    <t>Συνεισφορά σε είδος (εθελοντική εργασία) / In-kind contribution (Voluntary work)</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</si>
  <si>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</si>
  <si>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</si>
  <si>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</si>
  <si>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</si>
  <si>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</si>
  <si>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</si>
  <si>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</si>
  <si>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</si>
  <si>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</si>
  <si>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t>ΠΡΟΫΠΟΛΟΓΙΣΜΟΣ ΕΤΑΙΡΟΥ Νο.1
PARTNERS' No.1 BUDGET</t>
  </si>
  <si>
    <t>Επιχορήγηση
Maximum amount
of funding</t>
  </si>
  <si>
    <t>ΠΡΟΫΠΟΛΟΓΙΣΜΟΣ ΕΤΑΙΡΟΥ Νο.2
PARTNERS' No.2 BUDGET</t>
  </si>
  <si>
    <t>ΠΡΟΫΠΟΛΟΓΙΣΜΟΣ ΕΤΑΙΡΟΥ Νο.3
PARTNERS' No.3 BUDGET</t>
  </si>
  <si>
    <t>ΠΡΟΫΠΟΛΟΓΙΣΜΟΣ ΕΤΑΙΡΟΥ Νο.4
PARTNERS' No.4 BUDGET</t>
  </si>
  <si>
    <t>ΠΡΟΫΠΟΛΟΓΙΣΜΟΣ ΕΤΑΙΡΟΥ Νο.5
PARTNERS' No.5 BUDGET</t>
  </si>
  <si>
    <t>ΠΡΟΫΠΟΛΟΓΙΣΜΟΣ ΕΤΑΙΡΟΥ Νο.6
PARTNERS' No.6 BUDGET</t>
  </si>
  <si>
    <r>
      <t xml:space="preserve">Κατηγορία έργου </t>
    </r>
    <r>
      <rPr>
        <sz val="14"/>
        <color theme="1"/>
        <rFont val="Calibri"/>
        <family val="2"/>
        <charset val="161"/>
        <scheme val="minor"/>
      </rPr>
      <t>(Μεσαία / Μεγάλη)</t>
    </r>
    <r>
      <rPr>
        <b/>
        <sz val="14"/>
        <color theme="1"/>
        <rFont val="Calibri"/>
        <family val="2"/>
        <charset val="161"/>
        <scheme val="minor"/>
      </rPr>
      <t xml:space="preserve"> / Project category </t>
    </r>
    <r>
      <rPr>
        <sz val="14"/>
        <color theme="1"/>
        <rFont val="Calibri"/>
        <family val="2"/>
        <charset val="161"/>
        <scheme val="minor"/>
      </rPr>
      <t>(Medium / Large) (επιλέξτε / choose)</t>
    </r>
    <r>
      <rPr>
        <b/>
        <sz val="14"/>
        <color theme="1"/>
        <rFont val="Calibri"/>
        <family val="2"/>
        <charset val="161"/>
        <scheme val="minor"/>
      </rPr>
      <t xml:space="preserve"> → → → → → → → →</t>
    </r>
  </si>
  <si>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</si>
  <si>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ΣΥΝΟΛΟ ΠΡΟΫΠΟΛΟΓΙΣΜΟΥ
TOTAL BUDGET</t>
  </si>
  <si>
    <t>→ Σε όλα τα φύλλα των δαπανών θα πρέπει να επιλέγετε εάν η δαπάνη αφορά τον Φορέα Υλοποίησης ή τον εταίρο.</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</si>
  <si>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</si>
  <si>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</si>
  <si>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Συνεισφορά σε είδος
</t>
    </r>
    <r>
      <rPr>
        <sz val="11"/>
        <color theme="1"/>
        <rFont val="Calibri"/>
        <family val="2"/>
        <charset val="161"/>
        <scheme val="minor"/>
      </rPr>
      <t>(εθελοντική εργασία)</t>
    </r>
    <r>
      <rPr>
        <b/>
        <sz val="11"/>
        <color theme="1"/>
        <rFont val="Calibri"/>
        <family val="2"/>
        <charset val="161"/>
        <scheme val="minor"/>
      </rPr>
      <t xml:space="preserve">
In-kind contribution
</t>
    </r>
    <r>
      <rPr>
        <sz val="11"/>
        <color theme="1"/>
        <rFont val="Calibri"/>
        <family val="2"/>
        <charset val="161"/>
        <scheme val="minor"/>
      </rPr>
      <t>(Voluntary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</si>
  <si>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</si>
  <si>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</si>
  <si>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</si>
  <si>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</si>
  <si>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</si>
  <si>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</si>
  <si>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Μεσαία / Medium</t>
  </si>
  <si>
    <t>Μεγάλη / Large 200Κ</t>
  </si>
  <si>
    <t>Μεγάλη / Large 300Κ</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</si>
  <si>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</si>
  <si>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Από / From</t>
  </si>
  <si>
    <t>Έως / To</t>
  </si>
  <si>
    <t>Μήνες / Months</t>
  </si>
  <si>
    <t>Κατηγορία / Category</t>
  </si>
  <si>
    <r>
      <rPr>
        <b/>
        <sz val="18"/>
        <color theme="1"/>
        <rFont val="Calibri"/>
        <family val="2"/>
        <charset val="161"/>
      </rPr>
      <t xml:space="preserve">← </t>
    </r>
    <r>
      <rPr>
        <b/>
        <sz val="18"/>
        <color theme="1"/>
        <rFont val="Calibri"/>
        <family val="2"/>
        <charset val="161"/>
        <scheme val="minor"/>
      </rPr>
      <t>Ονομασία Έργου / Project title</t>
    </r>
  </si>
  <si>
    <t xml:space="preserve">     → Συμπληρώστε την προβλεπόμενη ημερομηνία έναρξης και λήξης του έργου.</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</si>
  <si>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</si>
  <si>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 Συμπληρώστε τις προβλεπόμενες ώρες εθελοντικής εργασίας που προϋπολογίζετε και το ποσό θα συμπληρωθεί αυτόματα.</t>
  </si>
  <si>
    <t>Φύλλο Επιμέρους Προϋπολογισμοί</t>
  </si>
  <si>
    <t>Το φύλλο αυτό συμπληρώνεται αυτόματα από τα στοιχεία που έχετε εισάγει στα προηγούμενα φύλλα.</t>
  </si>
  <si>
    <t>ποσοστιαία συμμετοχή του καθενός στο έργο.</t>
  </si>
  <si>
    <t>Α</t>
  </si>
  <si>
    <t>Β</t>
  </si>
  <si>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</si>
  <si>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</si>
  <si>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</si>
  <si>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</si>
  <si>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</si>
  <si>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</si>
  <si>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</si>
  <si>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</si>
  <si>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</si>
  <si>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</si>
  <si>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</si>
  <si>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</si>
  <si>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</si>
  <si>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t>
  </si>
  <si>
    <t xml:space="preserve">          το οποίο πρέπει να τεκμηριώσετε.</t>
  </si>
  <si>
    <t xml:space="preserve">     → Συμπληρώστε το ποσό της συνεισφοράς σε είδος, η οποία εισφέρεται αποκλειστικά με εθελοντική εργασία.</t>
  </si>
  <si>
    <t>→ Συμπληρώστε τα ονόματεπώνυμα του προσωπικού που πρόκειται να απασχοληθούν στο έργο και τα καθήκοντά τους.</t>
  </si>
  <si>
    <t>→ Συμπληρώστε τα ονόματεπώνυμα και τον τίτλο/καθήκοντα των εθελοντών στο έργο εφόσον αυτά σας είναι γνωστά.</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</si>
  <si>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</si>
  <si>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αποσβένεται και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</si>
  <si>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</si>
  <si>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</si>
  <si>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</si>
  <si>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</si>
  <si>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γίνεται διαχωρισμός στα κόστη του Φορέα Υλοποίησης  και κάθε εταίρου ξεχωριστά και εμφανίζεται</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</si>
  <si>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</si>
  <si>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</si>
  <si>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xml:space="preserve">→ Πρόκειται για δαπάνες που προκύπτουν άμεσα και είναι αναγκαίες για την υλοποίηση του έργου όπως π.χ. έξοδα δημοσίευσης, </t>
  </si>
  <si>
    <t>→ Για τις υπεργολαβίες πρέπει να τηρούνται οι κανόνες για τις αναθέσεις / προμήθειες τις οποίες θα βρείτε στις αναλυτικές οδηγίες.</t>
  </si>
  <si>
    <r>
      <t xml:space="preserve">Ποσοστό επιχορήγησης / Grant rate→
</t>
    </r>
    <r>
      <rPr>
        <sz val="14"/>
        <color theme="1"/>
        <rFont val="Calibri"/>
        <family val="2"/>
        <charset val="161"/>
        <scheme val="minor"/>
      </rPr>
      <t>(Αναγράψτε το ποσοστό επιχορήγησης το οποίο αιτείστε από τα EEA Grants. Το ανώτατο ποσοστό μπορεί να είναι έως 90% επί του προϋπολογισμού. Please indicate the grant rate you request from the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</si>
  <si>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</si>
  <si>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</si>
  <si>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</si>
  <si>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</si>
  <si>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ΜΕΡΙΚΟ ΣΥΝΟΛΟ ΧΩΡΙΣ Δράσεις Ανάπτυξης ικανοτήτων MKO / SUBTOTAL WITHOUT Capacity Building Component</t>
  </si>
  <si>
    <t>Αιτούμενη Επιχορήγηση (έως 90% του προϋπολογισμού) / Required grant (up to 90% of the budget)</t>
  </si>
  <si>
    <t>Συγχρηματοδότηση του αιτούντος (κατώτατο όριο 10% του συνολικού προϋπολογισμού)
APPLICANT CO-FINANCING (Minimum 10% of total budget)</t>
  </si>
  <si>
    <t xml:space="preserve">   Ονοματεπώνυμο προσωπικού
   Name of Staff Member</t>
  </si>
  <si>
    <r>
      <t>Υπάλληλοι
Employees</t>
    </r>
    <r>
      <rPr>
        <sz val="11"/>
        <color theme="1"/>
        <rFont val="Calibri"/>
        <family val="2"/>
        <scheme val="minor"/>
      </rPr>
      <t/>
    </r>
  </si>
  <si>
    <t xml:space="preserve">   Ονοματεπώνυμο εθελοντή
   Volunteer's name</t>
  </si>
  <si>
    <t>ΜΕΓΙΣΤΟ ΕΠΙΤΡΕΠΤΟ ΠΟΣΟ ΙΔΙΑΣ ΣΥΜΜΕΤΟΧΗΣ ΜΕ ΕΘΕΛΟΝΤΙΚΗ ΕΡΓΑΣΙΑ</t>
  </si>
  <si>
    <t>* Η εθελοντική εργασία αποτιμάται αυτόματα ανάλόγως με την βαθμίδα κατάταξης του εθελοντή, ανα ώρα εθελοντικής εργασίας</t>
  </si>
  <si>
    <r>
      <t xml:space="preserve">Λοιπές άμεσες δαπάνες </t>
    </r>
    <r>
      <rPr>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 </t>
    </r>
    <r>
      <rPr>
        <sz val="12"/>
        <color theme="1"/>
        <rFont val="Calibri"/>
        <family val="2"/>
        <charset val="161"/>
        <scheme val="minor"/>
      </rPr>
      <t>(costs directly incurred by the project contract costs such as publications, assessment costs, expenses audits, translations, etc.)</t>
    </r>
  </si>
  <si>
    <t>a x b x (c+d+e) + f (1)</t>
  </si>
  <si>
    <t>b x ( g + h ) (2)</t>
  </si>
  <si>
    <t>(1) + (2)</t>
  </si>
  <si>
    <t>Συνολικό κόστος ταξιδίων / Total travel costs</t>
  </si>
  <si>
    <t>Περιγραφή εξοπλισμού
Description of equipment</t>
  </si>
  <si>
    <t>Συνολικό κόστος υπεργολαβιών
Total subcontracting costs</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</si>
  <si>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</si>
  <si>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t>Συνολικό κόστος
Total cost
a x b x c x f x ( d ÷ e )</t>
  </si>
  <si>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</si>
  <si>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</si>
  <si>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Instructions on how to fill in the form</t>
  </si>
  <si>
    <t>General Remarks</t>
  </si>
  <si>
    <t>Sheet: “Budget”</t>
  </si>
  <si>
    <t>Sheet: “Personnel”</t>
  </si>
  <si>
    <t>Sheet: “Volunteers”</t>
  </si>
  <si>
    <t>Sheet: “Travel”</t>
  </si>
  <si>
    <t>Sheet: “Depreciation”</t>
  </si>
  <si>
    <t>Sheet: “Equipment cost:</t>
  </si>
  <si>
    <t>Sheet: “Consumables”</t>
  </si>
  <si>
    <t>Sheet: “Subcontracting”</t>
  </si>
  <si>
    <t>Sheet: “Other direct costs”</t>
  </si>
  <si>
    <t>Sheet: “Reconstruction costs”</t>
  </si>
  <si>
    <t>Sheet: “Budget breakdown”</t>
  </si>
  <si>
    <t>Sheet: “Limits”</t>
  </si>
  <si>
    <t>→ In every sheet of the budget form, you need to specify whether each budget line concerns the Project Promoter or Partner.</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</si>
  <si>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</si>
  <si>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 Please fill in all cells highlighted yellow. Specifically:</t>
  </si>
  <si>
    <t xml:space="preserve">     → Specify the project grant rate (maximum rate permitted: 90%)</t>
  </si>
  <si>
    <t xml:space="preserve">     → Select the project category, according to the specifications of the corresponding open call for proposals.</t>
  </si>
  <si>
    <t xml:space="preserve">     → Fill in the legal name of the Project Promoter, as well as the name of the project.</t>
  </si>
  <si>
    <t>Select the open call for which you wish to submit a project proposal.</t>
  </si>
  <si>
    <t xml:space="preserve">     → Specify the rate for the calculation of the indirect expenditures for the project (maximum rate permitted: 15%), which should be justified.</t>
  </si>
  <si>
    <t xml:space="preserve">     → Fill in the estimated start and end date of the project.</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</si>
  <si>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</si>
  <si>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</si>
  <si>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</si>
  <si>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 xml:space="preserve">    automatically.</t>
  </si>
  <si>
    <t>→ Fill in the hours of voluntary work for each volunteer, and the amount corresponding to the respective in-kind contribution will be calculated</t>
  </si>
  <si>
    <t>→ Fill in the name(s) and title/duties of any volunteer(s) contributing to the project, if those are known in advance.</t>
  </si>
  <si>
    <t>→ Select the category corresponding to each volunteer, from the drop-down list.</t>
  </si>
  <si>
    <t>→ Fill in the purpose and destination of the travel.</t>
  </si>
  <si>
    <t>→ Fill in the necessary cells, after consulting with the detailed instructions found at the bottom of the table.</t>
  </si>
  <si>
    <t>→ Fill in the description and justification of the equipment that will be depreciated and charged to the project budget.</t>
  </si>
  <si>
    <t>→ Fill in the necessary cells.</t>
  </si>
  <si>
    <t>→ As Project Promoter of Partner, in order to include this expense category, you will need to justify that the equipment is necessary to achieve</t>
  </si>
  <si>
    <t xml:space="preserve">     the project results. During the project implementation, you will need to keep and present all necessary documents (asset registry, accounting</t>
  </si>
  <si>
    <t xml:space="preserve">      books or other equivalent documents) that verify the corresponding costs.</t>
  </si>
  <si>
    <t>→ Fill in the description, justification, as well as the other cells specified for each item</t>
  </si>
  <si>
    <t>→ It is necessary to justify in writing that all equipment listed is needed to achieve the project results.</t>
  </si>
  <si>
    <t>→ Fill in the description, justification, as well as the other cells specified for each item.</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</si>
  <si>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</si>
  <si>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</si>
  <si>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</si>
  <si>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</si>
  <si>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 Fill in the description, justification, as well as corresponding amount</t>
  </si>
  <si>
    <t>→ Other direct costs refer to costs that are directly derived from the project implementation contract, such as publication or translation costs,</t>
  </si>
  <si>
    <t xml:space="preserve">     evaluation costs, audit costs, etc.</t>
  </si>
  <si>
    <t>→ Fill in the description, justification, as well as corresponding amount.</t>
  </si>
  <si>
    <t>→ Reconstruction and renovation costs cannot exceed 50% of the eligible direct project expenditures.</t>
  </si>
  <si>
    <t xml:space="preserve">This sheet distinguishes between the budget of the Project Promoter and Partner(s) and presents the contribution of each entity (in % of </t>
  </si>
  <si>
    <t xml:space="preserve">In this sheet, the upper limits for the daily travel expenditure (per diem) for travels outside of Greece are presented, along with the </t>
  </si>
  <si>
    <t>recommended salary cost per each employee tier /category.</t>
  </si>
  <si>
    <t>the total project budget).</t>
  </si>
  <si>
    <t>This sheet is automatically filled in, using the data provided in the other sheets of the spreadsheet.</t>
  </si>
  <si>
    <t>4. Προάσπιση των ανθρωπίνων δικαιωμάτων / Increased support for human rights</t>
  </si>
  <si>
    <t>3. Ενίσχυση της συμμετοχής των πολιτών στα κοινά / Increased citizen participation in civic activities</t>
  </si>
  <si>
    <r>
      <t xml:space="preserve">-        Συνεισφορά σε είδος* 
</t>
    </r>
    <r>
      <rPr>
        <sz val="12"/>
        <color theme="1"/>
        <rFont val="Calibri"/>
        <family val="2"/>
        <charset val="161"/>
        <scheme val="minor"/>
      </rPr>
      <t xml:space="preserve">          (μέχρι το 100% της συγχρηματοδότησης) αποκλειστικά υπό τη μορφή εθελοντικής εργασίας</t>
    </r>
    <r>
      <rPr>
        <b/>
        <sz val="12"/>
        <color theme="1"/>
        <rFont val="Calibri"/>
        <family val="2"/>
        <charset val="161"/>
        <scheme val="minor"/>
      </rPr>
      <t xml:space="preserve">
          In-kind contribution
</t>
    </r>
    <r>
      <rPr>
        <sz val="12"/>
        <color theme="1"/>
        <rFont val="Calibri"/>
        <family val="2"/>
        <charset val="161"/>
        <scheme val="minor"/>
      </rPr>
      <t xml:space="preserve">          (Up to 100% of co-funding), as Voluntary work</t>
    </r>
  </si>
  <si>
    <t xml:space="preserve">          Το ποσό αυτό πρέπει να είναι προϋπολογισμένο.</t>
  </si>
  <si>
    <t xml:space="preserve">     → Fill in the amount of the in-kind contribution, exclusively through voluntary work. This amount needs to be budgeted.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</si>
</sst>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0\ &quot;€&quot;_-;\-* #,##0\ &quot;€&quot;_-;_-* &quot;-&quot;\ &quot;€&quot;_-;_-@_-"/>
    <numFmt numFmtId="164" formatCode="_-* #,##0\ _€_-;\-* #,##0\ _€_-;_-* &quot;-&quot;\ _€_-;_-@_-"/>
    <numFmt numFmtId="165" formatCode="_-* #,##0.00\ _€_-;\-* #,##0.00\ _€_-;_-* &quot;-&quot;??\ _€_-;_-@_-"/>
    <numFmt numFmtId="166" formatCode="_-* #,##0\ _€_-;\-* #,##0\ _€_-;_-* &quot;-&quot;??\ _€_-;_-@_-"/>
    <numFmt numFmtId="167" formatCode="#,##0.00\ &quot;€&quot;"/>
    <numFmt numFmtId="168" formatCode="#,##0\ &quot;€&quot;"/>
    <numFmt numFmtId="169" formatCode="#,##0\ _€"/>
    <numFmt numFmtId="170" formatCode="_-* #,##0.00\ &quot;€&quot;_-;\-* #,##0.00\ &quot;€&quot;_-;_-* &quot;-&quot;\ &quot;€&quot;_-;_-@_-"/>
    <numFmt numFmtId="171" formatCode="_-* #,##0\ _-;\-* #,##0\ _-;_-* &quot;-&quot;\ _-;_-@_-"/>
    <numFmt numFmtId="172" formatCode="_-* #,##0.000\ &quot;€&quot;_-;\-* #,##0.000\ &quot;€&quot;_-;_-* &quot;-&quot;\ &quot;€&quot;_-;_-@_-"/>
    <numFmt numFmtId="173" formatCode="#,##0.0000"/>
  </numFmts>
  <fonts count="43">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b/>
      <i/>
      <sz val="12"/>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6"/>
      <name val="Calibri"/>
      <family val="2"/>
      <scheme val="minor"/>
    </font>
    <font>
      <sz val="16"/>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sz val="9"/>
      <color theme="1"/>
      <name val="Calibri"/>
      <family val="2"/>
      <charset val="161"/>
      <scheme val="minor"/>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sz val="8"/>
      <color theme="0"/>
      <name val="Calibri"/>
      <family val="2"/>
      <charset val="161"/>
      <scheme val="minor"/>
    </font>
    <font>
      <sz val="9"/>
      <color theme="0"/>
      <name val="Calibri"/>
      <family val="2"/>
      <charset val="161"/>
      <scheme val="minor"/>
    </font>
    <font>
      <b/>
      <sz val="22"/>
      <color rgb="FFFF0000"/>
      <name val="Calibri"/>
      <family val="2"/>
      <charset val="161"/>
      <scheme val="minor"/>
    </font>
    <font>
      <b/>
      <i/>
      <sz val="18"/>
      <color theme="1"/>
      <name val="Calibri"/>
      <family val="2"/>
      <charset val="161"/>
      <scheme val="minor"/>
    </font>
    <font>
      <b/>
      <sz val="18"/>
      <color theme="1"/>
      <name val="Calibri"/>
      <family val="2"/>
      <charset val="161"/>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0" fontId="28" fillId="0" borderId="0" applyNumberFormat="0" applyFill="0" applyBorder="0" applyAlignment="0" applyProtection="0"/>
  </cellStyleXfs>
  <cellXfs count="495">
    <xf numFmtId="0" fontId="0" fillId="0" borderId="0" xfId="0"/>
    <xf numFmtId="0" fontId="0" fillId="6" borderId="0" xfId="0" applyFont="1" applyFill="1" applyProtection="1">
      <protection hidden="1"/>
    </xf>
    <xf numFmtId="0" fontId="0" fillId="6" borderId="2" xfId="0" applyFont="1" applyFill="1" applyBorder="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7" xfId="0" applyFont="1" applyFill="1" applyBorder="1" applyProtection="1">
      <protection hidden="1"/>
    </xf>
    <xf numFmtId="0" fontId="9" fillId="6" borderId="0" xfId="0" applyFont="1" applyFill="1" applyBorder="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38" fontId="0" fillId="0" borderId="33" xfId="0" applyNumberFormat="1" applyFont="1" applyBorder="1" applyProtection="1">
      <protection locked="0"/>
    </xf>
    <xf numFmtId="167" fontId="0" fillId="0" borderId="20" xfId="0" applyNumberFormat="1" applyFont="1" applyBorder="1" applyProtection="1">
      <protection locked="0"/>
    </xf>
    <xf numFmtId="38" fontId="0" fillId="0" borderId="34" xfId="0" applyNumberFormat="1" applyFont="1" applyBorder="1" applyProtection="1">
      <protection locked="0"/>
    </xf>
    <xf numFmtId="167" fontId="0" fillId="0" borderId="21" xfId="0" applyNumberFormat="1" applyFont="1" applyBorder="1" applyProtection="1">
      <protection locked="0"/>
    </xf>
    <xf numFmtId="0" fontId="5" fillId="0" borderId="37"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5"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2" xfId="0" applyFont="1" applyBorder="1" applyAlignment="1" applyProtection="1">
      <alignment horizontal="center" vertical="center" wrapText="1"/>
      <protection hidden="1"/>
    </xf>
    <xf numFmtId="0" fontId="11" fillId="0" borderId="29" xfId="0" applyFont="1" applyBorder="1" applyAlignment="1" applyProtection="1">
      <alignment vertical="center" wrapText="1"/>
      <protection hidden="1"/>
    </xf>
    <xf numFmtId="0" fontId="5" fillId="0" borderId="64" xfId="0" applyFont="1" applyBorder="1" applyAlignment="1" applyProtection="1">
      <alignment horizontal="center" vertical="center" wrapText="1"/>
      <protection hidden="1"/>
    </xf>
    <xf numFmtId="167" fontId="0" fillId="0" borderId="50" xfId="0" applyNumberFormat="1" applyFont="1" applyBorder="1" applyProtection="1">
      <protection locked="0"/>
    </xf>
    <xf numFmtId="167" fontId="0" fillId="0" borderId="45" xfId="0" applyNumberFormat="1" applyFont="1" applyBorder="1" applyProtection="1">
      <protection locked="0"/>
    </xf>
    <xf numFmtId="0" fontId="5" fillId="0" borderId="19"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2"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8" borderId="48" xfId="0" applyFont="1" applyFill="1" applyBorder="1" applyAlignment="1" applyProtection="1">
      <alignment vertical="center"/>
      <protection hidden="1"/>
    </xf>
    <xf numFmtId="38" fontId="0" fillId="7" borderId="39" xfId="0" applyNumberFormat="1" applyFont="1" applyFill="1" applyBorder="1" applyAlignment="1" applyProtection="1">
      <alignment vertical="center"/>
      <protection hidden="1"/>
    </xf>
    <xf numFmtId="0" fontId="0" fillId="8" borderId="37" xfId="0" applyFont="1" applyFill="1" applyBorder="1" applyAlignment="1" applyProtection="1">
      <alignment vertical="center"/>
      <protection hidden="1"/>
    </xf>
    <xf numFmtId="0" fontId="0" fillId="8" borderId="60" xfId="0" applyFont="1" applyFill="1" applyBorder="1" applyAlignment="1" applyProtection="1">
      <alignment vertical="center"/>
      <protection hidden="1"/>
    </xf>
    <xf numFmtId="0" fontId="0" fillId="8" borderId="42"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49" xfId="0" applyFont="1" applyFill="1" applyBorder="1" applyAlignment="1" applyProtection="1">
      <alignment vertical="center"/>
      <protection hidden="1"/>
    </xf>
    <xf numFmtId="42" fontId="0" fillId="7" borderId="41" xfId="0" applyNumberFormat="1" applyFont="1" applyFill="1" applyBorder="1" applyAlignment="1" applyProtection="1">
      <alignment vertical="center"/>
      <protection hidden="1"/>
    </xf>
    <xf numFmtId="0" fontId="0" fillId="8" borderId="40" xfId="0" applyFont="1" applyFill="1" applyBorder="1" applyAlignment="1" applyProtection="1">
      <alignment vertical="center"/>
      <protection hidden="1"/>
    </xf>
    <xf numFmtId="0" fontId="0" fillId="0" borderId="54" xfId="0" applyFont="1" applyBorder="1" applyProtection="1">
      <protection hidden="1"/>
    </xf>
    <xf numFmtId="0" fontId="0" fillId="0" borderId="55" xfId="0" applyFont="1" applyBorder="1" applyProtection="1">
      <protection hidden="1"/>
    </xf>
    <xf numFmtId="0" fontId="22" fillId="0" borderId="37" xfId="0" applyFont="1" applyBorder="1" applyAlignment="1" applyProtection="1">
      <alignment horizontal="center" vertical="center" wrapText="1"/>
      <protection hidden="1"/>
    </xf>
    <xf numFmtId="0" fontId="22" fillId="0" borderId="46" xfId="0" applyFont="1" applyBorder="1" applyAlignment="1" applyProtection="1">
      <alignment horizontal="center" vertical="center" wrapText="1"/>
      <protection hidden="1"/>
    </xf>
    <xf numFmtId="0" fontId="22" fillId="0" borderId="52"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wrapText="1"/>
      <protection hidden="1"/>
    </xf>
    <xf numFmtId="0" fontId="22" fillId="0" borderId="41"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wrapText="1"/>
      <protection hidden="1"/>
    </xf>
    <xf numFmtId="0" fontId="20" fillId="0" borderId="20" xfId="0" applyFont="1" applyBorder="1" applyAlignment="1" applyProtection="1">
      <alignment horizontal="left"/>
      <protection locked="0"/>
    </xf>
    <xf numFmtId="0" fontId="20" fillId="0" borderId="50" xfId="0" applyFont="1" applyBorder="1" applyAlignment="1" applyProtection="1">
      <alignment horizontal="left"/>
      <protection locked="0"/>
    </xf>
    <xf numFmtId="38" fontId="20" fillId="0" borderId="12" xfId="0" applyNumberFormat="1" applyFont="1" applyBorder="1" applyProtection="1">
      <protection locked="0"/>
    </xf>
    <xf numFmtId="38" fontId="20" fillId="0" borderId="20" xfId="0" applyNumberFormat="1" applyFont="1" applyBorder="1" applyProtection="1">
      <protection locked="0"/>
    </xf>
    <xf numFmtId="0" fontId="20" fillId="0" borderId="21" xfId="0" applyFont="1" applyBorder="1" applyAlignment="1" applyProtection="1">
      <alignment horizontal="left"/>
      <protection locked="0"/>
    </xf>
    <xf numFmtId="0" fontId="20" fillId="0" borderId="45" xfId="0" applyFont="1" applyBorder="1" applyAlignment="1" applyProtection="1">
      <alignment horizontal="left"/>
      <protection locked="0"/>
    </xf>
    <xf numFmtId="0" fontId="20" fillId="0" borderId="35" xfId="0" applyFont="1" applyBorder="1" applyAlignment="1" applyProtection="1">
      <alignment horizontal="left"/>
      <protection locked="0"/>
    </xf>
    <xf numFmtId="0" fontId="20" fillId="0" borderId="51" xfId="0" applyFont="1" applyBorder="1" applyAlignment="1" applyProtection="1">
      <alignment horizontal="left"/>
      <protection locked="0"/>
    </xf>
    <xf numFmtId="0" fontId="20" fillId="8" borderId="14" xfId="0" applyFont="1" applyFill="1" applyBorder="1" applyProtection="1">
      <protection hidden="1"/>
    </xf>
    <xf numFmtId="0" fontId="20" fillId="8" borderId="2" xfId="0" applyFont="1" applyFill="1" applyBorder="1" applyProtection="1">
      <protection hidden="1"/>
    </xf>
    <xf numFmtId="0" fontId="20" fillId="8" borderId="52" xfId="0" applyFont="1" applyFill="1" applyBorder="1" applyProtection="1">
      <protection hidden="1"/>
    </xf>
    <xf numFmtId="0" fontId="22" fillId="0" borderId="49" xfId="0" applyFont="1" applyBorder="1" applyAlignment="1" applyProtection="1">
      <alignment horizontal="center" vertical="center" wrapText="1"/>
      <protection hidden="1"/>
    </xf>
    <xf numFmtId="164" fontId="20" fillId="7" borderId="14" xfId="0" applyNumberFormat="1" applyFont="1" applyFill="1" applyBorder="1" applyProtection="1">
      <protection hidden="1"/>
    </xf>
    <xf numFmtId="164" fontId="20" fillId="7" borderId="19" xfId="0" applyNumberFormat="1" applyFont="1" applyFill="1" applyBorder="1" applyProtection="1">
      <protection hidden="1"/>
    </xf>
    <xf numFmtId="0" fontId="20" fillId="8" borderId="58"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8"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8" xfId="0"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0" fontId="3" fillId="0" borderId="49" xfId="0" applyFont="1" applyBorder="1" applyAlignment="1" applyProtection="1">
      <alignment vertical="center"/>
      <protection locked="0"/>
    </xf>
    <xf numFmtId="0" fontId="0" fillId="0" borderId="0" xfId="0" applyAlignment="1" applyProtection="1">
      <alignment vertical="center"/>
      <protection hidden="1"/>
    </xf>
    <xf numFmtId="0" fontId="10" fillId="0" borderId="14" xfId="0" applyFont="1" applyBorder="1" applyProtection="1">
      <protection hidden="1"/>
    </xf>
    <xf numFmtId="0" fontId="4" fillId="0" borderId="2" xfId="0" applyFont="1" applyBorder="1" applyProtection="1">
      <protection hidden="1"/>
    </xf>
    <xf numFmtId="0" fontId="4" fillId="0" borderId="4" xfId="0" applyFont="1" applyBorder="1" applyProtection="1">
      <protection hidden="1"/>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9" fillId="6" borderId="8" xfId="0" applyFont="1" applyFill="1" applyBorder="1" applyAlignment="1" applyProtection="1">
      <alignment vertical="center"/>
      <protection hidden="1"/>
    </xf>
    <xf numFmtId="0" fontId="0" fillId="6" borderId="0" xfId="0" applyFill="1" applyProtection="1">
      <protection hidden="1"/>
    </xf>
    <xf numFmtId="38" fontId="3" fillId="0" borderId="40" xfId="0" applyNumberFormat="1" applyFont="1" applyBorder="1" applyAlignment="1" applyProtection="1">
      <alignment vertical="center"/>
      <protection locked="0"/>
    </xf>
    <xf numFmtId="4" fontId="6" fillId="6" borderId="0" xfId="0" applyNumberFormat="1" applyFont="1" applyFill="1" applyBorder="1" applyAlignment="1" applyProtection="1">
      <protection hidden="1"/>
    </xf>
    <xf numFmtId="1" fontId="4" fillId="6" borderId="0" xfId="0" applyNumberFormat="1" applyFont="1" applyFill="1" applyBorder="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0" fillId="8" borderId="53" xfId="0" applyFont="1" applyFill="1" applyBorder="1" applyAlignment="1" applyProtection="1">
      <alignment vertical="center"/>
      <protection hidden="1"/>
    </xf>
    <xf numFmtId="170" fontId="3" fillId="7" borderId="53" xfId="0" applyNumberFormat="1" applyFont="1" applyFill="1" applyBorder="1" applyAlignment="1" applyProtection="1">
      <alignment vertical="center"/>
      <protection hidden="1"/>
    </xf>
    <xf numFmtId="170" fontId="0" fillId="7" borderId="54" xfId="0" applyNumberFormat="1" applyFont="1" applyFill="1" applyBorder="1" applyAlignment="1" applyProtection="1">
      <alignment vertical="center"/>
      <protection hidden="1"/>
    </xf>
    <xf numFmtId="0" fontId="0" fillId="0" borderId="55" xfId="0" applyFont="1" applyBorder="1" applyAlignment="1" applyProtection="1">
      <alignment horizontal="left" vertical="center"/>
      <protection locked="0"/>
    </xf>
    <xf numFmtId="0" fontId="0" fillId="0" borderId="55" xfId="0" applyFont="1" applyBorder="1" applyAlignment="1" applyProtection="1">
      <alignment vertical="center"/>
      <protection hidden="1"/>
    </xf>
    <xf numFmtId="0" fontId="0" fillId="0" borderId="56" xfId="0" applyFont="1" applyBorder="1" applyAlignment="1" applyProtection="1">
      <alignment horizontal="left" vertical="center"/>
      <protection locked="0"/>
    </xf>
    <xf numFmtId="0" fontId="9" fillId="6" borderId="8" xfId="0" applyFont="1" applyFill="1" applyBorder="1" applyAlignment="1" applyProtection="1">
      <alignment horizontal="center" vertical="center"/>
      <protection hidden="1"/>
    </xf>
    <xf numFmtId="0" fontId="8" fillId="4" borderId="63" xfId="0" applyFont="1" applyFill="1" applyBorder="1" applyAlignment="1" applyProtection="1">
      <alignment horizontal="center" vertical="center" wrapText="1"/>
      <protection hidden="1"/>
    </xf>
    <xf numFmtId="171" fontId="3" fillId="7" borderId="52" xfId="0" applyNumberFormat="1" applyFont="1" applyFill="1" applyBorder="1" applyAlignment="1" applyProtection="1">
      <alignment vertical="center"/>
      <protection hidden="1"/>
    </xf>
    <xf numFmtId="170" fontId="0" fillId="7" borderId="13" xfId="0" applyNumberFormat="1" applyFont="1" applyFill="1" applyBorder="1" applyProtection="1">
      <protection hidden="1"/>
    </xf>
    <xf numFmtId="170" fontId="0" fillId="7" borderId="11" xfId="0" applyNumberFormat="1" applyFont="1" applyFill="1" applyBorder="1" applyProtection="1">
      <protection hidden="1"/>
    </xf>
    <xf numFmtId="170" fontId="0" fillId="7" borderId="41" xfId="0" applyNumberFormat="1" applyFont="1" applyFill="1" applyBorder="1" applyAlignment="1" applyProtection="1">
      <alignment vertical="center"/>
      <protection hidden="1"/>
    </xf>
    <xf numFmtId="167" fontId="20" fillId="0" borderId="20" xfId="0" applyNumberFormat="1" applyFont="1" applyBorder="1" applyProtection="1">
      <protection locked="0"/>
    </xf>
    <xf numFmtId="167" fontId="20" fillId="0" borderId="50" xfId="0" applyNumberFormat="1" applyFont="1" applyBorder="1" applyProtection="1">
      <protection locked="0"/>
    </xf>
    <xf numFmtId="167" fontId="20" fillId="0" borderId="12" xfId="0" applyNumberFormat="1" applyFont="1" applyBorder="1" applyProtection="1">
      <protection locked="0"/>
    </xf>
    <xf numFmtId="167" fontId="20" fillId="0" borderId="65" xfId="0" applyNumberFormat="1" applyFont="1" applyBorder="1" applyProtection="1">
      <protection locked="0"/>
    </xf>
    <xf numFmtId="170" fontId="20" fillId="7" borderId="54" xfId="0" applyNumberFormat="1" applyFont="1" applyFill="1" applyBorder="1" applyProtection="1">
      <protection hidden="1"/>
    </xf>
    <xf numFmtId="170" fontId="20" fillId="7" borderId="9" xfId="0" applyNumberFormat="1" applyFont="1" applyFill="1" applyBorder="1" applyProtection="1">
      <protection hidden="1"/>
    </xf>
    <xf numFmtId="170" fontId="20" fillId="7" borderId="15" xfId="0" applyNumberFormat="1" applyFont="1" applyFill="1" applyBorder="1" applyProtection="1">
      <protection hidden="1"/>
    </xf>
    <xf numFmtId="170" fontId="26" fillId="7" borderId="53" xfId="0" applyNumberFormat="1" applyFont="1" applyFill="1" applyBorder="1" applyProtection="1">
      <protection hidden="1"/>
    </xf>
    <xf numFmtId="170" fontId="20" fillId="7" borderId="13" xfId="0" applyNumberFormat="1" applyFont="1" applyFill="1" applyBorder="1" applyProtection="1">
      <protection hidden="1"/>
    </xf>
    <xf numFmtId="170" fontId="3" fillId="0" borderId="39" xfId="0" applyNumberFormat="1" applyFont="1" applyBorder="1" applyAlignment="1" applyProtection="1">
      <alignment vertical="center"/>
      <protection locked="0"/>
    </xf>
    <xf numFmtId="170" fontId="3" fillId="7" borderId="57" xfId="0" applyNumberFormat="1" applyFont="1" applyFill="1" applyBorder="1" applyAlignment="1" applyProtection="1">
      <alignment vertical="center"/>
      <protection hidden="1"/>
    </xf>
    <xf numFmtId="170" fontId="3" fillId="0" borderId="21" xfId="0" applyNumberFormat="1" applyFont="1" applyBorder="1" applyAlignment="1" applyProtection="1">
      <alignment vertical="center"/>
      <protection locked="0"/>
    </xf>
    <xf numFmtId="170" fontId="3" fillId="0" borderId="22" xfId="0" applyNumberFormat="1" applyFont="1" applyBorder="1" applyAlignment="1" applyProtection="1">
      <alignment vertical="center"/>
      <protection locked="0"/>
    </xf>
    <xf numFmtId="170" fontId="10" fillId="7" borderId="60"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22"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10" fontId="3" fillId="0" borderId="41" xfId="1" applyNumberFormat="1" applyFont="1" applyBorder="1" applyAlignment="1" applyProtection="1">
      <alignment vertical="center"/>
      <protection locked="0"/>
    </xf>
    <xf numFmtId="4" fontId="10" fillId="0" borderId="5" xfId="0" applyNumberFormat="1" applyFont="1" applyBorder="1" applyProtection="1">
      <protection hidden="1"/>
    </xf>
    <xf numFmtId="4" fontId="10" fillId="0" borderId="9" xfId="0" applyNumberFormat="1" applyFont="1" applyBorder="1" applyProtection="1">
      <protection hidden="1"/>
    </xf>
    <xf numFmtId="0" fontId="30" fillId="0" borderId="0" xfId="0" applyFont="1" applyFill="1" applyProtection="1">
      <protection hidden="1"/>
    </xf>
    <xf numFmtId="3" fontId="30" fillId="0" borderId="0" xfId="0" applyNumberFormat="1" applyFont="1" applyFill="1" applyProtection="1">
      <protection hidden="1"/>
    </xf>
    <xf numFmtId="9" fontId="30" fillId="0" borderId="0" xfId="0" applyNumberFormat="1" applyFont="1" applyFill="1" applyProtection="1">
      <protection hidden="1"/>
    </xf>
    <xf numFmtId="0" fontId="0" fillId="0" borderId="10" xfId="0" applyFont="1" applyBorder="1" applyAlignment="1" applyProtection="1">
      <alignment vertical="center"/>
      <protection hidden="1"/>
    </xf>
    <xf numFmtId="4" fontId="30" fillId="0" borderId="11" xfId="0" applyNumberFormat="1" applyFont="1" applyFill="1" applyBorder="1" applyAlignment="1" applyProtection="1">
      <alignment horizontal="center"/>
      <protection hidden="1"/>
    </xf>
    <xf numFmtId="0" fontId="0" fillId="0" borderId="40" xfId="0" applyFont="1" applyBorder="1" applyAlignment="1" applyProtection="1">
      <alignment vertical="center"/>
      <protection hidden="1"/>
    </xf>
    <xf numFmtId="4" fontId="30" fillId="0" borderId="41" xfId="0" applyNumberFormat="1" applyFont="1" applyFill="1" applyBorder="1" applyAlignment="1" applyProtection="1">
      <alignment horizontal="center"/>
      <protection hidden="1"/>
    </xf>
    <xf numFmtId="0" fontId="0" fillId="0" borderId="12" xfId="0" applyFont="1" applyBorder="1" applyAlignment="1" applyProtection="1">
      <alignment vertical="center"/>
      <protection hidden="1"/>
    </xf>
    <xf numFmtId="4" fontId="30" fillId="0" borderId="13"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31" fillId="0" borderId="15" xfId="0" applyFont="1" applyFill="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2" xfId="0" applyFont="1" applyBorder="1" applyAlignment="1" applyProtection="1">
      <alignment vertical="center"/>
      <protection hidden="1"/>
    </xf>
    <xf numFmtId="0" fontId="0" fillId="0" borderId="53" xfId="0" applyFont="1"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70" xfId="0" applyFont="1" applyBorder="1" applyAlignment="1" applyProtection="1">
      <alignment vertical="center"/>
      <protection locked="0"/>
    </xf>
    <xf numFmtId="169" fontId="0" fillId="0" borderId="54" xfId="0" applyNumberFormat="1" applyFont="1" applyBorder="1" applyAlignment="1" applyProtection="1">
      <alignment vertical="center"/>
      <protection locked="0"/>
    </xf>
    <xf numFmtId="169" fontId="0" fillId="0" borderId="55" xfId="0" applyNumberFormat="1" applyFont="1" applyBorder="1" applyAlignment="1" applyProtection="1">
      <alignment vertical="center"/>
      <protection locked="0"/>
    </xf>
    <xf numFmtId="169" fontId="0" fillId="0" borderId="53" xfId="0" applyNumberFormat="1" applyFont="1" applyBorder="1" applyAlignment="1" applyProtection="1">
      <alignment vertical="center"/>
      <protection locked="0"/>
    </xf>
    <xf numFmtId="4" fontId="3" fillId="0" borderId="48" xfId="0" applyNumberFormat="1" applyFont="1" applyBorder="1" applyAlignment="1" applyProtection="1">
      <alignment vertical="center"/>
      <protection locked="0"/>
    </xf>
    <xf numFmtId="4" fontId="3" fillId="0" borderId="45" xfId="0" applyNumberFormat="1" applyFont="1" applyBorder="1" applyAlignment="1" applyProtection="1">
      <alignment vertical="center"/>
      <protection locked="0"/>
    </xf>
    <xf numFmtId="4" fontId="3" fillId="0" borderId="49"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3" fillId="0" borderId="41"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4" fontId="2" fillId="6" borderId="0" xfId="0" applyNumberFormat="1" applyFont="1" applyFill="1" applyBorder="1" applyAlignment="1" applyProtection="1">
      <alignment horizontal="center" vertical="center"/>
      <protection hidden="1"/>
    </xf>
    <xf numFmtId="0" fontId="10" fillId="3" borderId="9" xfId="0" applyFont="1" applyFill="1" applyBorder="1" applyAlignment="1" applyProtection="1">
      <alignment horizontal="left" vertical="center" wrapText="1"/>
      <protection hidden="1"/>
    </xf>
    <xf numFmtId="4" fontId="35" fillId="3" borderId="9" xfId="0" applyNumberFormat="1" applyFont="1" applyFill="1" applyBorder="1" applyAlignment="1" applyProtection="1">
      <alignment vertical="center"/>
      <protection hidden="1"/>
    </xf>
    <xf numFmtId="9" fontId="10" fillId="4" borderId="63" xfId="1" applyFont="1" applyFill="1" applyBorder="1" applyAlignment="1" applyProtection="1">
      <alignment horizontal="center" vertical="center" wrapText="1"/>
      <protection hidden="1"/>
    </xf>
    <xf numFmtId="170" fontId="11" fillId="7" borderId="41" xfId="0" applyNumberFormat="1" applyFont="1" applyFill="1" applyBorder="1" applyAlignment="1" applyProtection="1">
      <alignment vertical="center"/>
      <protection hidden="1"/>
    </xf>
    <xf numFmtId="9" fontId="0" fillId="0" borderId="54" xfId="1" applyFont="1" applyBorder="1" applyProtection="1">
      <protection locked="0"/>
    </xf>
    <xf numFmtId="9" fontId="0" fillId="0" borderId="55" xfId="1" applyFont="1" applyBorder="1" applyProtection="1">
      <protection locked="0"/>
    </xf>
    <xf numFmtId="0" fontId="0" fillId="6" borderId="0" xfId="0" applyFont="1" applyFill="1" applyAlignment="1" applyProtection="1">
      <protection hidden="1"/>
    </xf>
    <xf numFmtId="170" fontId="0" fillId="0" borderId="20" xfId="0" applyNumberFormat="1" applyFont="1" applyBorder="1" applyProtection="1">
      <protection locked="0"/>
    </xf>
    <xf numFmtId="170" fontId="0" fillId="0" borderId="50" xfId="0" applyNumberFormat="1" applyFont="1" applyBorder="1" applyProtection="1">
      <protection locked="0"/>
    </xf>
    <xf numFmtId="170" fontId="0" fillId="0" borderId="21" xfId="0" applyNumberFormat="1" applyFont="1" applyBorder="1" applyProtection="1">
      <protection locked="0"/>
    </xf>
    <xf numFmtId="170" fontId="0" fillId="0" borderId="45" xfId="0" applyNumberFormat="1" applyFont="1" applyBorder="1" applyProtection="1">
      <protection locked="0"/>
    </xf>
    <xf numFmtId="0" fontId="9" fillId="0" borderId="21" xfId="0" applyFont="1" applyBorder="1" applyAlignment="1" applyProtection="1">
      <alignment horizontal="left" vertical="center" wrapText="1"/>
      <protection locked="0"/>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54" xfId="0" applyBorder="1" applyAlignment="1" applyProtection="1">
      <alignment horizontal="left"/>
      <protection locked="0"/>
    </xf>
    <xf numFmtId="0" fontId="0" fillId="0" borderId="54" xfId="0" applyFont="1" applyBorder="1" applyAlignment="1" applyProtection="1">
      <alignment horizontal="left"/>
      <protection locked="0"/>
    </xf>
    <xf numFmtId="0" fontId="0" fillId="0" borderId="55" xfId="0" applyFont="1" applyBorder="1" applyAlignment="1" applyProtection="1">
      <alignment horizontal="left"/>
      <protection locked="0"/>
    </xf>
    <xf numFmtId="0" fontId="4" fillId="6" borderId="0" xfId="0" applyFont="1" applyFill="1" applyBorder="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26" fillId="0" borderId="2" xfId="0" applyFont="1" applyBorder="1" applyAlignment="1" applyProtection="1">
      <alignment horizontal="left" wrapText="1"/>
      <protection hidden="1"/>
    </xf>
    <xf numFmtId="0" fontId="22" fillId="0" borderId="36"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22" fillId="0" borderId="48"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0" fontId="30" fillId="0" borderId="0" xfId="0" applyFont="1" applyFill="1" applyAlignment="1" applyProtection="1">
      <alignment horizontal="left"/>
      <protection hidden="1"/>
    </xf>
    <xf numFmtId="0" fontId="30" fillId="0" borderId="0" xfId="0" applyFont="1" applyFill="1" applyAlignment="1" applyProtection="1">
      <protection hidden="1"/>
    </xf>
    <xf numFmtId="0" fontId="31" fillId="0" borderId="65" xfId="0" applyFont="1" applyFill="1" applyBorder="1" applyProtection="1">
      <protection hidden="1"/>
    </xf>
    <xf numFmtId="0" fontId="32" fillId="0" borderId="54" xfId="0" applyFont="1" applyBorder="1" applyAlignment="1" applyProtection="1">
      <alignment horizontal="left"/>
      <protection locked="0"/>
    </xf>
    <xf numFmtId="4" fontId="35" fillId="5" borderId="9" xfId="0" applyNumberFormat="1" applyFont="1" applyFill="1" applyBorder="1" applyAlignment="1" applyProtection="1">
      <alignment horizontal="center" vertical="center" wrapText="1"/>
      <protection hidden="1"/>
    </xf>
    <xf numFmtId="0" fontId="32" fillId="0" borderId="54"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5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170" fontId="21" fillId="7" borderId="54"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49" xfId="0" applyFont="1" applyBorder="1" applyAlignment="1" applyProtection="1">
      <alignment horizontal="left" vertical="center" wrapText="1"/>
      <protection locked="0"/>
    </xf>
    <xf numFmtId="0" fontId="9" fillId="0" borderId="60" xfId="0" applyFont="1" applyBorder="1" applyAlignment="1" applyProtection="1">
      <alignment horizontal="left" vertical="center"/>
      <protection locked="0"/>
    </xf>
    <xf numFmtId="0" fontId="0" fillId="0" borderId="5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0" fontId="9" fillId="0" borderId="20"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170" fontId="3" fillId="7" borderId="54" xfId="0" applyNumberFormat="1" applyFont="1" applyFill="1" applyBorder="1" applyAlignment="1" applyProtection="1">
      <alignment vertical="center"/>
      <protection hidden="1"/>
    </xf>
    <xf numFmtId="0" fontId="11" fillId="0" borderId="7" xfId="0" applyFont="1" applyBorder="1" applyAlignment="1" applyProtection="1">
      <alignment vertical="center" wrapText="1"/>
      <protection hidden="1"/>
    </xf>
    <xf numFmtId="0" fontId="9" fillId="0" borderId="48"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4" fontId="10" fillId="0" borderId="9" xfId="0" applyNumberFormat="1" applyFont="1" applyBorder="1" applyAlignment="1" applyProtection="1">
      <alignment vertical="center"/>
      <protection hidden="1"/>
    </xf>
    <xf numFmtId="0" fontId="10" fillId="0" borderId="5" xfId="0" applyFont="1" applyBorder="1" applyAlignment="1" applyProtection="1">
      <alignment horizontal="right"/>
      <protection hidden="1"/>
    </xf>
    <xf numFmtId="0" fontId="9" fillId="0" borderId="24"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30" fillId="0" borderId="0" xfId="0" applyFont="1" applyFill="1" applyAlignment="1" applyProtection="1">
      <alignment wrapText="1"/>
      <protection hidden="1"/>
    </xf>
    <xf numFmtId="0" fontId="11" fillId="5" borderId="1" xfId="0" applyFont="1" applyFill="1" applyBorder="1" applyAlignment="1" applyProtection="1">
      <alignment horizontal="left" vertical="center" wrapText="1"/>
      <protection locked="0"/>
    </xf>
    <xf numFmtId="173" fontId="0" fillId="6" borderId="0" xfId="0" applyNumberFormat="1" applyFont="1" applyFill="1" applyProtection="1">
      <protection hidden="1"/>
    </xf>
    <xf numFmtId="0" fontId="11" fillId="2" borderId="1" xfId="0" applyFont="1" applyFill="1" applyBorder="1" applyAlignment="1" applyProtection="1">
      <alignment horizontal="right" vertical="center" wrapText="1"/>
      <protection hidden="1"/>
    </xf>
    <xf numFmtId="0" fontId="11" fillId="6" borderId="1" xfId="0" applyFont="1" applyFill="1" applyBorder="1" applyAlignment="1" applyProtection="1">
      <alignment horizontal="right" vertical="center" wrapText="1"/>
      <protection hidden="1"/>
    </xf>
    <xf numFmtId="170" fontId="3" fillId="7" borderId="52" xfId="0" applyNumberFormat="1" applyFont="1" applyFill="1" applyBorder="1" applyAlignment="1" applyProtection="1">
      <alignment vertical="center"/>
      <protection locked="0"/>
    </xf>
    <xf numFmtId="170" fontId="3" fillId="7" borderId="54" xfId="0" applyNumberFormat="1" applyFont="1" applyFill="1" applyBorder="1" applyAlignment="1" applyProtection="1">
      <alignment vertical="center"/>
      <protection locked="0"/>
    </xf>
    <xf numFmtId="170" fontId="3" fillId="7" borderId="60" xfId="0" applyNumberFormat="1" applyFont="1" applyFill="1" applyBorder="1" applyAlignment="1" applyProtection="1">
      <alignment vertical="center"/>
      <protection locked="0"/>
    </xf>
    <xf numFmtId="0" fontId="36" fillId="6" borderId="0" xfId="0" applyFont="1" applyFill="1" applyProtection="1">
      <protection hidden="1"/>
    </xf>
    <xf numFmtId="0" fontId="33" fillId="6" borderId="0" xfId="0" applyFont="1" applyFill="1" applyProtection="1">
      <protection hidden="1"/>
    </xf>
    <xf numFmtId="0" fontId="5" fillId="0" borderId="52" xfId="0" applyFont="1" applyBorder="1" applyAlignment="1" applyProtection="1">
      <alignment horizontal="center" vertical="center" wrapText="1"/>
      <protection hidden="1"/>
    </xf>
    <xf numFmtId="4" fontId="7" fillId="3" borderId="54" xfId="0" applyNumberFormat="1" applyFont="1" applyFill="1" applyBorder="1" applyAlignment="1" applyProtection="1">
      <alignment vertical="center" wrapText="1"/>
      <protection hidden="1"/>
    </xf>
    <xf numFmtId="10" fontId="7" fillId="3" borderId="54" xfId="1" applyNumberFormat="1" applyFont="1" applyFill="1" applyBorder="1" applyAlignment="1" applyProtection="1">
      <alignment vertical="center" wrapText="1"/>
      <protection hidden="1"/>
    </xf>
    <xf numFmtId="4" fontId="32" fillId="2" borderId="55" xfId="0" applyNumberFormat="1" applyFont="1" applyFill="1" applyBorder="1" applyAlignment="1" applyProtection="1">
      <alignment vertical="center" wrapText="1"/>
      <protection hidden="1"/>
    </xf>
    <xf numFmtId="10" fontId="32" fillId="2" borderId="55" xfId="1" applyNumberFormat="1" applyFont="1" applyFill="1" applyBorder="1" applyAlignment="1" applyProtection="1">
      <alignment vertical="center" wrapText="1"/>
      <protection hidden="1"/>
    </xf>
    <xf numFmtId="4" fontId="32" fillId="2" borderId="53" xfId="0" applyNumberFormat="1" applyFont="1" applyFill="1" applyBorder="1" applyAlignment="1" applyProtection="1">
      <alignment vertical="center" wrapText="1"/>
      <protection hidden="1"/>
    </xf>
    <xf numFmtId="10" fontId="32" fillId="2" borderId="53" xfId="1" applyNumberFormat="1" applyFont="1" applyFill="1" applyBorder="1" applyAlignment="1" applyProtection="1">
      <alignment vertical="center" wrapText="1"/>
      <protection hidden="1"/>
    </xf>
    <xf numFmtId="4" fontId="7" fillId="3" borderId="9" xfId="0" applyNumberFormat="1" applyFont="1" applyFill="1" applyBorder="1" applyAlignment="1" applyProtection="1">
      <alignment vertical="center" wrapText="1"/>
      <protection hidden="1"/>
    </xf>
    <xf numFmtId="10" fontId="7" fillId="3" borderId="9" xfId="1" applyNumberFormat="1" applyFont="1" applyFill="1" applyBorder="1" applyAlignment="1" applyProtection="1">
      <alignment vertical="center" wrapText="1"/>
      <protection hidden="1"/>
    </xf>
    <xf numFmtId="0" fontId="32" fillId="2" borderId="55" xfId="0" applyFont="1" applyFill="1" applyBorder="1" applyAlignment="1" applyProtection="1">
      <alignment vertical="center" wrapText="1"/>
      <protection hidden="1"/>
    </xf>
    <xf numFmtId="0" fontId="32" fillId="2" borderId="53" xfId="0" applyFont="1" applyFill="1" applyBorder="1" applyAlignment="1" applyProtection="1">
      <alignment vertical="center" wrapText="1"/>
      <protection hidden="1"/>
    </xf>
    <xf numFmtId="0" fontId="7" fillId="3" borderId="54" xfId="0" applyFont="1" applyFill="1" applyBorder="1" applyAlignment="1" applyProtection="1">
      <alignment vertical="center" wrapText="1"/>
      <protection hidden="1"/>
    </xf>
    <xf numFmtId="0" fontId="7" fillId="3" borderId="9" xfId="0" applyFont="1" applyFill="1" applyBorder="1" applyAlignment="1" applyProtection="1">
      <alignment vertical="center" wrapText="1"/>
      <protection hidden="1"/>
    </xf>
    <xf numFmtId="0" fontId="32" fillId="2" borderId="54" xfId="0" applyFont="1" applyFill="1" applyBorder="1" applyAlignment="1" applyProtection="1">
      <alignment vertical="center" wrapText="1"/>
      <protection hidden="1"/>
    </xf>
    <xf numFmtId="0" fontId="7"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left" vertical="center" wrapText="1"/>
      <protection hidden="1"/>
    </xf>
    <xf numFmtId="4" fontId="7" fillId="3" borderId="52" xfId="0" applyNumberFormat="1" applyFont="1" applyFill="1" applyBorder="1" applyAlignment="1" applyProtection="1">
      <alignment vertical="center" wrapText="1"/>
      <protection hidden="1"/>
    </xf>
    <xf numFmtId="170" fontId="3" fillId="7" borderId="6" xfId="0" applyNumberFormat="1" applyFont="1" applyFill="1" applyBorder="1" applyAlignment="1" applyProtection="1">
      <alignment vertical="center"/>
      <protection hidden="1"/>
    </xf>
    <xf numFmtId="4" fontId="2" fillId="11" borderId="9" xfId="0" applyNumberFormat="1" applyFont="1" applyFill="1" applyBorder="1" applyProtection="1">
      <protection hidden="1"/>
    </xf>
    <xf numFmtId="0" fontId="11" fillId="3" borderId="1" xfId="0" applyFont="1" applyFill="1" applyBorder="1" applyAlignment="1" applyProtection="1">
      <alignment horizontal="right" vertical="center"/>
      <protection hidden="1"/>
    </xf>
    <xf numFmtId="0" fontId="38" fillId="6" borderId="0" xfId="0" applyFont="1" applyFill="1" applyBorder="1" applyAlignment="1" applyProtection="1">
      <alignment vertical="center" wrapText="1"/>
      <protection hidden="1"/>
    </xf>
    <xf numFmtId="4" fontId="32" fillId="2" borderId="54" xfId="0" applyNumberFormat="1" applyFont="1" applyFill="1" applyBorder="1" applyProtection="1">
      <protection hidden="1"/>
    </xf>
    <xf numFmtId="10" fontId="32" fillId="2" borderId="54" xfId="1" applyNumberFormat="1" applyFont="1" applyFill="1" applyBorder="1" applyProtection="1">
      <protection hidden="1"/>
    </xf>
    <xf numFmtId="0" fontId="7" fillId="0" borderId="9" xfId="0" applyFont="1" applyBorder="1" applyAlignment="1" applyProtection="1">
      <alignment horizontal="center"/>
      <protection hidden="1"/>
    </xf>
    <xf numFmtId="0" fontId="39" fillId="6" borderId="0" xfId="0" applyFont="1" applyFill="1" applyBorder="1" applyProtection="1">
      <protection hidden="1"/>
    </xf>
    <xf numFmtId="4" fontId="32" fillId="2" borderId="55" xfId="0" applyNumberFormat="1" applyFont="1" applyFill="1" applyBorder="1" applyProtection="1">
      <protection hidden="1"/>
    </xf>
    <xf numFmtId="10" fontId="32" fillId="2" borderId="55" xfId="1" applyNumberFormat="1" applyFont="1" applyFill="1" applyBorder="1" applyProtection="1">
      <protection hidden="1"/>
    </xf>
    <xf numFmtId="4" fontId="32" fillId="2" borderId="53" xfId="0" applyNumberFormat="1" applyFont="1" applyFill="1" applyBorder="1" applyProtection="1">
      <protection hidden="1"/>
    </xf>
    <xf numFmtId="10" fontId="32" fillId="2" borderId="53" xfId="1" applyNumberFormat="1" applyFont="1" applyFill="1" applyBorder="1" applyProtection="1">
      <protection hidden="1"/>
    </xf>
    <xf numFmtId="4" fontId="32" fillId="2" borderId="6" xfId="0" applyNumberFormat="1" applyFont="1" applyFill="1" applyBorder="1" applyProtection="1">
      <protection hidden="1"/>
    </xf>
    <xf numFmtId="0" fontId="32" fillId="6" borderId="0" xfId="0" applyFont="1" applyFill="1" applyProtection="1">
      <protection hidden="1"/>
    </xf>
    <xf numFmtId="0" fontId="7" fillId="6" borderId="0" xfId="0" applyFont="1" applyFill="1" applyAlignment="1" applyProtection="1">
      <alignment horizontal="center"/>
      <protection hidden="1"/>
    </xf>
    <xf numFmtId="0" fontId="5" fillId="2" borderId="1" xfId="0" applyFont="1" applyFill="1" applyBorder="1" applyAlignment="1" applyProtection="1">
      <alignment vertical="center" wrapText="1"/>
      <protection hidden="1"/>
    </xf>
    <xf numFmtId="0" fontId="4" fillId="6" borderId="18" xfId="0" applyFont="1" applyFill="1" applyBorder="1" applyAlignment="1" applyProtection="1">
      <alignment vertical="center"/>
      <protection hidden="1"/>
    </xf>
    <xf numFmtId="0" fontId="10" fillId="4" borderId="9"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wrapText="1"/>
      <protection hidden="1"/>
    </xf>
    <xf numFmtId="0" fontId="7" fillId="0" borderId="7" xfId="0" applyFont="1" applyBorder="1" applyAlignment="1" applyProtection="1">
      <alignment horizontal="center" vertical="center"/>
      <protection hidden="1"/>
    </xf>
    <xf numFmtId="0" fontId="5" fillId="2" borderId="59"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35" fillId="3" borderId="44" xfId="0" applyNumberFormat="1" applyFont="1" applyFill="1" applyBorder="1" applyAlignment="1" applyProtection="1">
      <alignment horizontal="right" vertical="center"/>
      <protection hidden="1"/>
    </xf>
    <xf numFmtId="4" fontId="35" fillId="3" borderId="60" xfId="0" applyNumberFormat="1" applyFont="1" applyFill="1" applyBorder="1" applyAlignment="1" applyProtection="1">
      <alignment vertical="center"/>
      <protection hidden="1"/>
    </xf>
    <xf numFmtId="4" fontId="35" fillId="3" borderId="4" xfId="0" applyNumberFormat="1" applyFont="1" applyFill="1" applyBorder="1" applyAlignment="1" applyProtection="1">
      <alignment vertical="center"/>
      <protection hidden="1"/>
    </xf>
    <xf numFmtId="10" fontId="35" fillId="13" borderId="9" xfId="1" applyNumberFormat="1" applyFont="1" applyFill="1" applyBorder="1" applyAlignment="1" applyProtection="1">
      <alignment horizontal="center" vertical="center"/>
      <protection hidden="1"/>
    </xf>
    <xf numFmtId="10" fontId="35" fillId="5" borderId="9" xfId="1" applyNumberFormat="1" applyFont="1" applyFill="1" applyBorder="1" applyAlignment="1" applyProtection="1">
      <alignment horizontal="center" vertical="center"/>
      <protection locked="0"/>
    </xf>
    <xf numFmtId="10" fontId="35" fillId="3" borderId="9" xfId="1" applyNumberFormat="1" applyFont="1" applyFill="1" applyBorder="1" applyAlignment="1" applyProtection="1">
      <alignment horizontal="center" vertical="center"/>
      <protection hidden="1"/>
    </xf>
    <xf numFmtId="14" fontId="35" fillId="5" borderId="9" xfId="1" applyNumberFormat="1" applyFont="1" applyFill="1" applyBorder="1" applyAlignment="1" applyProtection="1">
      <alignment horizontal="center" vertical="center"/>
      <protection locked="0"/>
    </xf>
    <xf numFmtId="3" fontId="35" fillId="3" borderId="9" xfId="1" applyNumberFormat="1" applyFont="1" applyFill="1" applyBorder="1" applyAlignment="1" applyProtection="1">
      <alignment horizontal="center" vertical="center"/>
      <protection hidden="1"/>
    </xf>
    <xf numFmtId="0" fontId="41" fillId="2" borderId="59" xfId="0" applyFont="1" applyFill="1" applyBorder="1" applyAlignment="1" applyProtection="1">
      <alignment vertical="center" wrapText="1"/>
      <protection hidden="1"/>
    </xf>
    <xf numFmtId="4" fontId="2" fillId="3" borderId="5" xfId="0" applyNumberFormat="1" applyFont="1" applyFill="1" applyBorder="1" applyAlignment="1" applyProtection="1">
      <alignment horizontal="right" vertical="center"/>
      <protection hidden="1"/>
    </xf>
    <xf numFmtId="4" fontId="2" fillId="12" borderId="9" xfId="0" applyNumberFormat="1" applyFont="1" applyFill="1" applyBorder="1" applyAlignment="1" applyProtection="1">
      <alignment vertical="center"/>
      <protection hidden="1"/>
    </xf>
    <xf numFmtId="0" fontId="3" fillId="6" borderId="0" xfId="0" applyFont="1" applyFill="1" applyProtection="1">
      <protection hidden="1"/>
    </xf>
    <xf numFmtId="0" fontId="0" fillId="6" borderId="0" xfId="0" applyFill="1" applyAlignment="1" applyProtection="1">
      <alignment vertical="center"/>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6" borderId="0" xfId="0" applyFont="1" applyFill="1" applyAlignment="1" applyProtection="1">
      <alignment vertical="center" wrapText="1"/>
      <protection hidden="1"/>
    </xf>
    <xf numFmtId="0" fontId="9" fillId="0" borderId="40" xfId="0" applyFont="1" applyBorder="1" applyAlignment="1" applyProtection="1">
      <alignment horizontal="center" vertical="center" wrapText="1"/>
      <protection hidden="1"/>
    </xf>
    <xf numFmtId="0" fontId="8" fillId="6" borderId="0" xfId="0" applyFont="1" applyFill="1" applyAlignment="1" applyProtection="1">
      <alignment horizontal="center" vertic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4" fillId="6" borderId="0" xfId="0" applyFont="1" applyFill="1" applyProtection="1">
      <protection hidden="1"/>
    </xf>
    <xf numFmtId="0" fontId="14" fillId="6" borderId="0" xfId="0" applyFont="1" applyFill="1" applyAlignment="1" applyProtection="1">
      <protection hidden="1"/>
    </xf>
    <xf numFmtId="0" fontId="0" fillId="6" borderId="0" xfId="0" applyFill="1" applyAlignment="1" applyProtection="1">
      <protection hidden="1"/>
    </xf>
    <xf numFmtId="0" fontId="3" fillId="0" borderId="36" xfId="0" applyFont="1" applyBorder="1" applyAlignment="1" applyProtection="1">
      <alignment horizontal="center" vertical="center"/>
      <protection hidden="1"/>
    </xf>
    <xf numFmtId="0" fontId="3" fillId="6" borderId="0" xfId="0" applyFont="1" applyFill="1" applyAlignment="1" applyProtection="1">
      <alignment vertical="center"/>
      <protection hidden="1"/>
    </xf>
    <xf numFmtId="0" fontId="26" fillId="6" borderId="0" xfId="0" applyFont="1" applyFill="1" applyProtection="1">
      <protection hidden="1"/>
    </xf>
    <xf numFmtId="0" fontId="28" fillId="6" borderId="0" xfId="3" applyFill="1" applyProtection="1">
      <protection hidden="1"/>
    </xf>
    <xf numFmtId="0" fontId="20" fillId="6" borderId="0" xfId="0" applyFont="1" applyFill="1" applyAlignment="1" applyProtection="1">
      <alignment vertical="center"/>
      <protection hidden="1"/>
    </xf>
    <xf numFmtId="0" fontId="20" fillId="6" borderId="0" xfId="0" applyFont="1" applyFill="1" applyAlignment="1" applyProtection="1">
      <alignment horizontal="center" vertical="center"/>
      <protection hidden="1"/>
    </xf>
    <xf numFmtId="0" fontId="20" fillId="6" borderId="0" xfId="0" applyFont="1" applyFill="1" applyProtection="1">
      <protection hidden="1"/>
    </xf>
    <xf numFmtId="0" fontId="21" fillId="6" borderId="0" xfId="0" applyFont="1" applyFill="1" applyProtection="1">
      <protection hidden="1"/>
    </xf>
    <xf numFmtId="0" fontId="23" fillId="6" borderId="0" xfId="0" applyFont="1" applyFill="1" applyProtection="1">
      <protection hidden="1"/>
    </xf>
    <xf numFmtId="0" fontId="27" fillId="6" borderId="0" xfId="0" applyFont="1" applyFill="1" applyProtection="1">
      <protection hidden="1"/>
    </xf>
    <xf numFmtId="0" fontId="23" fillId="6" borderId="65" xfId="0" applyFont="1" applyFill="1" applyBorder="1" applyProtection="1">
      <protection hidden="1"/>
    </xf>
    <xf numFmtId="0" fontId="23" fillId="6" borderId="0" xfId="0" applyFont="1" applyFill="1" applyBorder="1" applyProtection="1">
      <protection hidden="1"/>
    </xf>
    <xf numFmtId="0" fontId="23" fillId="6" borderId="67" xfId="0" applyFont="1" applyFill="1" applyBorder="1" applyAlignment="1" applyProtection="1">
      <alignment horizontal="center" vertical="center"/>
      <protection hidden="1"/>
    </xf>
    <xf numFmtId="0" fontId="23" fillId="6" borderId="67" xfId="0" applyFont="1" applyFill="1" applyBorder="1" applyProtection="1">
      <protection hidden="1"/>
    </xf>
    <xf numFmtId="167" fontId="23" fillId="6" borderId="67" xfId="0" applyNumberFormat="1" applyFont="1" applyFill="1" applyBorder="1" applyAlignment="1" applyProtection="1">
      <protection hidden="1"/>
    </xf>
    <xf numFmtId="168" fontId="23" fillId="6" borderId="67" xfId="0" applyNumberFormat="1" applyFont="1" applyFill="1" applyBorder="1" applyAlignment="1" applyProtection="1">
      <protection hidden="1"/>
    </xf>
    <xf numFmtId="168" fontId="23" fillId="6" borderId="67" xfId="0" applyNumberFormat="1" applyFont="1" applyFill="1" applyBorder="1" applyAlignment="1" applyProtection="1">
      <alignment horizontal="right"/>
      <protection hidden="1"/>
    </xf>
    <xf numFmtId="0" fontId="23" fillId="6" borderId="0" xfId="0" applyFont="1" applyFill="1" applyAlignment="1" applyProtection="1">
      <alignment horizontal="center" vertical="center"/>
      <protection hidden="1"/>
    </xf>
    <xf numFmtId="0" fontId="23" fillId="6" borderId="0" xfId="0" applyFont="1" applyFill="1" applyBorder="1" applyAlignment="1" applyProtection="1">
      <protection hidden="1"/>
    </xf>
    <xf numFmtId="0" fontId="23" fillId="6" borderId="0" xfId="0" applyFont="1" applyFill="1" applyBorder="1" applyAlignment="1" applyProtection="1">
      <alignment horizontal="right"/>
      <protection hidden="1"/>
    </xf>
    <xf numFmtId="0" fontId="20" fillId="0" borderId="20" xfId="0" applyFont="1" applyBorder="1" applyAlignment="1" applyProtection="1">
      <alignment horizontal="center"/>
      <protection hidden="1"/>
    </xf>
    <xf numFmtId="0" fontId="20" fillId="0" borderId="21" xfId="0" applyFont="1" applyBorder="1" applyAlignment="1" applyProtection="1">
      <alignment horizontal="center"/>
      <protection hidden="1"/>
    </xf>
    <xf numFmtId="172" fontId="0" fillId="6" borderId="0" xfId="0" applyNumberFormat="1" applyFont="1" applyFill="1" applyAlignment="1" applyProtection="1">
      <alignment vertical="center"/>
      <protection hidden="1"/>
    </xf>
    <xf numFmtId="0" fontId="14" fillId="6" borderId="0" xfId="0" applyFont="1" applyFill="1" applyBorder="1" applyProtection="1">
      <protection hidden="1"/>
    </xf>
    <xf numFmtId="0" fontId="0" fillId="0" borderId="54" xfId="0" applyFont="1" applyBorder="1" applyAlignment="1" applyProtection="1">
      <alignment horizontal="center" vertical="center"/>
      <protection hidden="1"/>
    </xf>
    <xf numFmtId="0" fontId="0" fillId="0" borderId="5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6" borderId="0" xfId="0" applyFill="1" applyAlignment="1" applyProtection="1">
      <alignment horizontal="center" vertical="center"/>
      <protection hidden="1"/>
    </xf>
    <xf numFmtId="0" fontId="12" fillId="6" borderId="0" xfId="0" applyFont="1" applyFill="1" applyBorder="1" applyAlignment="1" applyProtection="1">
      <alignment vertical="center" wrapText="1"/>
      <protection hidden="1"/>
    </xf>
    <xf numFmtId="0" fontId="22" fillId="0" borderId="53" xfId="0" quotePrefix="1" applyFont="1" applyBorder="1" applyAlignment="1" applyProtection="1">
      <alignment horizontal="center" vertical="center" wrapText="1"/>
      <protection hidden="1"/>
    </xf>
    <xf numFmtId="4" fontId="2" fillId="5" borderId="4" xfId="0" applyNumberFormat="1" applyFont="1" applyFill="1" applyBorder="1" applyAlignment="1" applyProtection="1">
      <alignment horizontal="right" vertical="center"/>
      <protection locked="0"/>
    </xf>
    <xf numFmtId="0" fontId="41" fillId="2" borderId="9" xfId="0" applyFont="1" applyFill="1" applyBorder="1" applyAlignment="1" applyProtection="1">
      <alignment vertical="center" wrapText="1"/>
      <protection hidden="1"/>
    </xf>
    <xf numFmtId="0" fontId="13" fillId="2" borderId="6" xfId="0" applyFont="1" applyFill="1" applyBorder="1" applyAlignment="1" applyProtection="1">
      <alignment vertical="center" wrapText="1"/>
      <protection hidden="1"/>
    </xf>
    <xf numFmtId="0" fontId="8" fillId="2" borderId="9" xfId="0" quotePrefix="1" applyFont="1" applyFill="1" applyBorder="1" applyAlignment="1" applyProtection="1">
      <alignment horizontal="left" vertical="center" wrapText="1"/>
      <protection hidden="1"/>
    </xf>
    <xf numFmtId="0" fontId="8" fillId="2" borderId="60" xfId="0" quotePrefix="1" applyFont="1" applyFill="1" applyBorder="1" applyAlignment="1" applyProtection="1">
      <alignment vertical="center" wrapText="1"/>
      <protection hidden="1"/>
    </xf>
    <xf numFmtId="0" fontId="0" fillId="0" borderId="0" xfId="0" applyAlignment="1">
      <alignment vertical="center"/>
    </xf>
    <xf numFmtId="0" fontId="11" fillId="5" borderId="9" xfId="0" applyFont="1" applyFill="1" applyBorder="1" applyAlignment="1" applyProtection="1">
      <alignment vertical="center"/>
    </xf>
    <xf numFmtId="0" fontId="2" fillId="2" borderId="43" xfId="0" applyFont="1" applyFill="1" applyBorder="1" applyAlignment="1" applyProtection="1">
      <alignment horizontal="left" vertical="center" wrapText="1"/>
      <protection hidden="1"/>
    </xf>
    <xf numFmtId="0" fontId="11" fillId="6" borderId="65" xfId="0" applyFont="1" applyFill="1" applyBorder="1" applyAlignment="1" applyProtection="1">
      <alignment horizontal="center"/>
      <protection hidden="1"/>
    </xf>
    <xf numFmtId="0" fontId="3" fillId="6" borderId="0" xfId="0" applyFont="1" applyFill="1" applyAlignment="1" applyProtection="1">
      <alignment horizontal="left"/>
      <protection hidden="1"/>
    </xf>
    <xf numFmtId="0" fontId="12" fillId="6" borderId="2" xfId="0" applyFont="1" applyFill="1" applyBorder="1" applyAlignment="1" applyProtection="1">
      <alignment horizontal="center" wrapText="1"/>
      <protection hidden="1"/>
    </xf>
    <xf numFmtId="0" fontId="2" fillId="6" borderId="18" xfId="0" applyFont="1" applyFill="1" applyBorder="1" applyAlignment="1" applyProtection="1">
      <alignment horizontal="right" vertical="center"/>
      <protection hidden="1"/>
    </xf>
    <xf numFmtId="0" fontId="35" fillId="0" borderId="0" xfId="0" applyFont="1" applyFill="1" applyBorder="1" applyAlignment="1" applyProtection="1">
      <alignment horizontal="center" vertical="center" wrapText="1"/>
      <protection hidden="1"/>
    </xf>
    <xf numFmtId="0" fontId="35" fillId="0" borderId="3" xfId="0" applyFont="1" applyFill="1" applyBorder="1" applyAlignment="1" applyProtection="1">
      <alignment horizontal="center" vertical="center" wrapText="1"/>
      <protection hidden="1"/>
    </xf>
    <xf numFmtId="0" fontId="35" fillId="6" borderId="18" xfId="0" applyFont="1" applyFill="1" applyBorder="1" applyAlignment="1" applyProtection="1">
      <alignment horizontal="center" vertical="center" wrapText="1"/>
      <protection hidden="1"/>
    </xf>
    <xf numFmtId="0" fontId="35" fillId="6" borderId="0"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protection hidden="1"/>
    </xf>
    <xf numFmtId="0" fontId="12" fillId="9" borderId="2" xfId="0" applyFont="1" applyFill="1" applyBorder="1" applyAlignment="1" applyProtection="1">
      <alignment horizontal="center"/>
      <protection hidden="1"/>
    </xf>
    <xf numFmtId="0" fontId="12" fillId="9" borderId="4"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35" fillId="2" borderId="1" xfId="0" applyFont="1" applyFill="1" applyBorder="1" applyAlignment="1" applyProtection="1">
      <alignment horizontal="left" vertical="center"/>
      <protection hidden="1"/>
    </xf>
    <xf numFmtId="0" fontId="35" fillId="2" borderId="2" xfId="0" applyFont="1" applyFill="1" applyBorder="1" applyAlignment="1" applyProtection="1">
      <alignment horizontal="left" vertical="center"/>
      <protection hidden="1"/>
    </xf>
    <xf numFmtId="0" fontId="35" fillId="2" borderId="4" xfId="0" applyFont="1" applyFill="1" applyBorder="1" applyAlignment="1" applyProtection="1">
      <alignment horizontal="left" vertical="center"/>
      <protection hidden="1"/>
    </xf>
    <xf numFmtId="0" fontId="40" fillId="6" borderId="43" xfId="0" applyFont="1" applyFill="1" applyBorder="1" applyAlignment="1" applyProtection="1">
      <alignment horizontal="center" vertical="center" wrapText="1"/>
      <protection hidden="1"/>
    </xf>
    <xf numFmtId="0" fontId="40" fillId="6" borderId="18" xfId="0" applyFont="1" applyFill="1" applyBorder="1" applyAlignment="1" applyProtection="1">
      <alignment horizontal="center" vertical="center" wrapText="1"/>
      <protection hidden="1"/>
    </xf>
    <xf numFmtId="0" fontId="34" fillId="6" borderId="8" xfId="0" applyFont="1" applyFill="1" applyBorder="1" applyAlignment="1" applyProtection="1">
      <alignment horizontal="center" vertical="center" wrapText="1"/>
      <protection hidden="1"/>
    </xf>
    <xf numFmtId="0" fontId="34" fillId="6" borderId="0" xfId="0" applyFont="1" applyFill="1" applyBorder="1" applyAlignment="1" applyProtection="1">
      <alignment horizontal="center" vertical="center" wrapText="1"/>
      <protection hidden="1"/>
    </xf>
    <xf numFmtId="0" fontId="34" fillId="6" borderId="59" xfId="0" applyFont="1" applyFill="1" applyBorder="1" applyAlignment="1" applyProtection="1">
      <alignment horizontal="center" vertical="center" wrapText="1"/>
      <protection hidden="1"/>
    </xf>
    <xf numFmtId="0" fontId="34" fillId="6" borderId="7"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left" vertical="top" wrapText="1"/>
    </xf>
    <xf numFmtId="0" fontId="10" fillId="5" borderId="2" xfId="0" applyFont="1" applyFill="1" applyBorder="1" applyAlignment="1" applyProtection="1">
      <alignment horizontal="left" vertical="top" wrapText="1"/>
    </xf>
    <xf numFmtId="0" fontId="10" fillId="5" borderId="4" xfId="0" applyFont="1" applyFill="1" applyBorder="1" applyAlignment="1" applyProtection="1">
      <alignment horizontal="left" vertical="top" wrapText="1"/>
    </xf>
    <xf numFmtId="0" fontId="5" fillId="0" borderId="24"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9"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166" fontId="15" fillId="9" borderId="1" xfId="2" applyNumberFormat="1" applyFont="1" applyFill="1" applyBorder="1" applyAlignment="1" applyProtection="1">
      <alignment horizontal="center" vertical="center"/>
      <protection hidden="1"/>
    </xf>
    <xf numFmtId="166" fontId="15" fillId="9" borderId="2" xfId="2" applyNumberFormat="1" applyFont="1" applyFill="1" applyBorder="1" applyAlignment="1" applyProtection="1">
      <alignment horizontal="center" vertical="center"/>
      <protection hidden="1"/>
    </xf>
    <xf numFmtId="166" fontId="15"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2" xfId="0" applyFont="1" applyBorder="1" applyAlignment="1" applyProtection="1">
      <alignment horizontal="left" vertical="center" wrapText="1"/>
      <protection hidden="1"/>
    </xf>
    <xf numFmtId="0" fontId="5" fillId="0" borderId="55" xfId="0" applyFont="1" applyBorder="1" applyAlignment="1" applyProtection="1">
      <alignment horizontal="left" vertical="center"/>
      <protection hidden="1"/>
    </xf>
    <xf numFmtId="0" fontId="5" fillId="0" borderId="53" xfId="0" applyFont="1" applyBorder="1" applyAlignment="1" applyProtection="1">
      <alignment horizontal="left" vertical="center"/>
      <protection hidden="1"/>
    </xf>
    <xf numFmtId="0" fontId="5" fillId="0" borderId="63"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60"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46" xfId="0" applyFont="1" applyBorder="1" applyAlignment="1" applyProtection="1">
      <alignment vertical="center" wrapText="1"/>
      <protection hidden="1"/>
    </xf>
    <xf numFmtId="0" fontId="5" fillId="0" borderId="47" xfId="0" applyFont="1" applyBorder="1" applyAlignment="1" applyProtection="1">
      <alignment vertical="center" wrapText="1"/>
      <protection hidden="1"/>
    </xf>
    <xf numFmtId="0" fontId="35" fillId="5" borderId="1" xfId="0" applyFont="1" applyFill="1" applyBorder="1" applyAlignment="1" applyProtection="1">
      <alignment horizontal="right" vertical="center" wrapText="1"/>
      <protection hidden="1"/>
    </xf>
    <xf numFmtId="0" fontId="35" fillId="5" borderId="2" xfId="0" applyFont="1" applyFill="1" applyBorder="1" applyAlignment="1" applyProtection="1">
      <alignment horizontal="right" vertical="center" wrapText="1"/>
      <protection hidden="1"/>
    </xf>
    <xf numFmtId="0" fontId="35" fillId="5" borderId="4" xfId="0" applyFont="1" applyFill="1" applyBorder="1" applyAlignment="1" applyProtection="1">
      <alignment horizontal="right" vertical="center" wrapText="1"/>
      <protection hidden="1"/>
    </xf>
    <xf numFmtId="0" fontId="23" fillId="6" borderId="66" xfId="0" applyFont="1" applyFill="1" applyBorder="1" applyAlignment="1" applyProtection="1">
      <alignment horizontal="center" vertical="center"/>
      <protection hidden="1"/>
    </xf>
    <xf numFmtId="0" fontId="23" fillId="6" borderId="0" xfId="0" applyFont="1" applyFill="1" applyBorder="1" applyAlignment="1" applyProtection="1">
      <alignment horizontal="center" vertical="center"/>
      <protection hidden="1"/>
    </xf>
    <xf numFmtId="0" fontId="26" fillId="0" borderId="1" xfId="0" applyFont="1" applyBorder="1" applyAlignment="1" applyProtection="1">
      <alignment horizontal="left" wrapText="1"/>
      <protection hidden="1"/>
    </xf>
    <xf numFmtId="0" fontId="26" fillId="0" borderId="2"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26" fillId="0" borderId="59" xfId="0" applyFont="1" applyBorder="1" applyAlignment="1" applyProtection="1">
      <alignment horizontal="left" wrapText="1"/>
      <protection hidden="1"/>
    </xf>
    <xf numFmtId="0" fontId="26" fillId="0" borderId="7" xfId="0" applyFont="1" applyBorder="1" applyAlignment="1" applyProtection="1">
      <alignment horizontal="left" wrapText="1"/>
      <protection hidden="1"/>
    </xf>
    <xf numFmtId="166" fontId="24" fillId="9" borderId="1" xfId="2" applyNumberFormat="1" applyFont="1" applyFill="1" applyBorder="1" applyAlignment="1" applyProtection="1">
      <alignment horizontal="center" vertical="center"/>
      <protection hidden="1"/>
    </xf>
    <xf numFmtId="0" fontId="25" fillId="9" borderId="2" xfId="0" applyFont="1" applyFill="1" applyBorder="1" applyAlignment="1" applyProtection="1">
      <alignment horizontal="center" vertical="center"/>
      <protection hidden="1"/>
    </xf>
    <xf numFmtId="0" fontId="25" fillId="9" borderId="4" xfId="0" applyFont="1" applyFill="1" applyBorder="1" applyAlignment="1" applyProtection="1">
      <alignment horizontal="center" vertical="center"/>
      <protection hidden="1"/>
    </xf>
    <xf numFmtId="0" fontId="22" fillId="0" borderId="36"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protection hidden="1"/>
    </xf>
    <xf numFmtId="0" fontId="22" fillId="0" borderId="39"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protection hidden="1"/>
    </xf>
    <xf numFmtId="0" fontId="22" fillId="0" borderId="48" xfId="0" applyFont="1" applyBorder="1" applyAlignment="1" applyProtection="1">
      <alignment horizontal="center" vertical="center" wrapText="1"/>
      <protection hidden="1"/>
    </xf>
    <xf numFmtId="0" fontId="22" fillId="0" borderId="49" xfId="0" applyFont="1" applyBorder="1" applyAlignment="1" applyProtection="1">
      <alignment horizontal="center" vertical="center"/>
      <protection hidden="1"/>
    </xf>
    <xf numFmtId="0" fontId="23" fillId="6" borderId="0" xfId="0" applyFont="1" applyFill="1" applyAlignment="1" applyProtection="1">
      <alignment horizontal="center" vertical="center"/>
      <protection hidden="1"/>
    </xf>
    <xf numFmtId="0" fontId="22" fillId="0" borderId="52"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protection hidden="1"/>
    </xf>
    <xf numFmtId="0" fontId="11" fillId="0" borderId="59"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166" fontId="18" fillId="9" borderId="1" xfId="2" applyNumberFormat="1" applyFont="1" applyFill="1" applyBorder="1" applyAlignment="1" applyProtection="1">
      <alignment horizontal="center" vertical="center" wrapText="1"/>
      <protection hidden="1"/>
    </xf>
    <xf numFmtId="0" fontId="19" fillId="9" borderId="2" xfId="0" applyFont="1" applyFill="1" applyBorder="1" applyAlignment="1" applyProtection="1">
      <alignment horizontal="center" vertical="center"/>
      <protection hidden="1"/>
    </xf>
    <xf numFmtId="0" fontId="19" fillId="9" borderId="4" xfId="0" applyFont="1" applyFill="1" applyBorder="1" applyAlignment="1" applyProtection="1">
      <alignment horizontal="center" vertical="center"/>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48"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protection hidden="1"/>
    </xf>
    <xf numFmtId="166" fontId="18" fillId="9" borderId="1" xfId="2" applyNumberFormat="1" applyFont="1" applyFill="1" applyBorder="1" applyAlignment="1" applyProtection="1">
      <alignment horizontal="center" vertical="justify"/>
      <protection hidden="1"/>
    </xf>
    <xf numFmtId="0" fontId="19" fillId="9" borderId="2" xfId="0" applyFont="1" applyFill="1" applyBorder="1" applyAlignment="1" applyProtection="1">
      <alignment horizontal="center" vertical="justify"/>
      <protection hidden="1"/>
    </xf>
    <xf numFmtId="0" fontId="19" fillId="9" borderId="4" xfId="0" applyFont="1" applyFill="1" applyBorder="1" applyAlignment="1" applyProtection="1">
      <alignment horizontal="center" vertical="justify"/>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9"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9" borderId="4" xfId="0" applyFont="1" applyFill="1" applyBorder="1" applyAlignment="1" applyProtection="1">
      <alignment horizontal="center" wrapText="1"/>
      <protection hidden="1"/>
    </xf>
    <xf numFmtId="0" fontId="10" fillId="0" borderId="1" xfId="0" applyFont="1" applyBorder="1" applyAlignment="1" applyProtection="1">
      <alignment horizontal="right"/>
      <protection hidden="1"/>
    </xf>
    <xf numFmtId="0" fontId="10" fillId="0" borderId="2" xfId="0" applyFont="1" applyBorder="1" applyAlignment="1" applyProtection="1">
      <alignment horizontal="right"/>
      <protection hidden="1"/>
    </xf>
    <xf numFmtId="0" fontId="10" fillId="0" borderId="4" xfId="0" applyFont="1" applyBorder="1" applyAlignment="1" applyProtection="1">
      <alignment horizontal="right"/>
      <protection hidden="1"/>
    </xf>
    <xf numFmtId="0" fontId="7" fillId="0" borderId="24" xfId="0" applyFont="1" applyBorder="1" applyAlignment="1" applyProtection="1">
      <alignment horizontal="center" vertical="center" textRotation="90" wrapText="1"/>
      <protection hidden="1"/>
    </xf>
    <xf numFmtId="0" fontId="7" fillId="0" borderId="71" xfId="0" applyFont="1" applyBorder="1" applyAlignment="1" applyProtection="1">
      <alignment horizontal="center" vertical="center" textRotation="90"/>
      <protection hidden="1"/>
    </xf>
    <xf numFmtId="0" fontId="7" fillId="0" borderId="28" xfId="0" applyFont="1" applyBorder="1" applyAlignment="1" applyProtection="1">
      <alignment horizontal="center" vertical="center" textRotation="90"/>
      <protection hidden="1"/>
    </xf>
    <xf numFmtId="0" fontId="11" fillId="0" borderId="24" xfId="0" applyFont="1" applyBorder="1" applyAlignment="1" applyProtection="1">
      <alignment horizontal="center" vertical="center" textRotation="90" wrapText="1"/>
      <protection hidden="1"/>
    </xf>
    <xf numFmtId="0" fontId="11" fillId="0" borderId="71" xfId="0" applyFont="1" applyBorder="1" applyAlignment="1" applyProtection="1">
      <alignment horizontal="center" vertical="center" textRotation="90"/>
      <protection hidden="1"/>
    </xf>
    <xf numFmtId="0" fontId="11" fillId="0" borderId="28" xfId="0" applyFont="1" applyBorder="1" applyAlignment="1" applyProtection="1">
      <alignment horizontal="center" vertical="center" textRotation="90"/>
      <protection hidden="1"/>
    </xf>
    <xf numFmtId="10" fontId="10" fillId="0" borderId="63" xfId="1" applyNumberFormat="1" applyFont="1" applyBorder="1" applyAlignment="1" applyProtection="1">
      <alignment horizontal="center" vertical="center"/>
      <protection hidden="1"/>
    </xf>
    <xf numFmtId="10" fontId="10" fillId="0" borderId="60" xfId="1" applyNumberFormat="1" applyFont="1" applyBorder="1" applyAlignment="1" applyProtection="1">
      <alignment horizontal="center" vertical="center"/>
      <protection hidden="1"/>
    </xf>
    <xf numFmtId="0" fontId="5" fillId="10" borderId="1"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0" fillId="6" borderId="18" xfId="0" applyFill="1" applyBorder="1" applyAlignment="1" applyProtection="1">
      <alignment horizontal="center"/>
      <protection hidden="1"/>
    </xf>
    <xf numFmtId="0" fontId="5" fillId="10" borderId="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0" fontId="0" fillId="6" borderId="55" xfId="0" applyFill="1" applyBorder="1" applyAlignment="1" applyProtection="1">
      <alignment horizontal="left" vertical="top" wrapText="1"/>
      <protection hidden="1"/>
    </xf>
    <xf numFmtId="0" fontId="5" fillId="6" borderId="52"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protection hidden="1"/>
    </xf>
    <xf numFmtId="3" fontId="5" fillId="6" borderId="55" xfId="0" applyNumberFormat="1" applyFont="1" applyFill="1" applyBorder="1" applyAlignment="1" applyProtection="1">
      <alignment horizontal="center" vertical="center"/>
      <protection hidden="1"/>
    </xf>
    <xf numFmtId="0" fontId="5" fillId="10" borderId="63"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60"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60" xfId="0" applyFont="1" applyFill="1" applyBorder="1" applyAlignment="1" applyProtection="1">
      <alignment horizontal="center" vertical="center" wrapText="1"/>
      <protection hidden="1"/>
    </xf>
    <xf numFmtId="0" fontId="5" fillId="6" borderId="53" xfId="0" applyFont="1" applyFill="1" applyBorder="1" applyAlignment="1" applyProtection="1">
      <alignment horizontal="center" vertical="center" wrapText="1"/>
      <protection hidden="1"/>
    </xf>
    <xf numFmtId="0" fontId="0" fillId="6" borderId="53"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wrapText="1"/>
      <protection hidden="1"/>
    </xf>
    <xf numFmtId="3" fontId="5" fillId="6" borderId="53" xfId="0" applyNumberFormat="1" applyFont="1" applyFill="1" applyBorder="1" applyAlignment="1" applyProtection="1">
      <alignment horizontal="center" vertical="center" wrapText="1"/>
      <protection hidden="1"/>
    </xf>
    <xf numFmtId="0" fontId="5" fillId="6" borderId="55" xfId="0" applyFont="1" applyFill="1" applyBorder="1" applyAlignment="1" applyProtection="1">
      <alignment horizontal="left" vertical="top" wrapText="1"/>
      <protection hidden="1"/>
    </xf>
  </cellXfs>
  <cellStyles count="4">
    <cellStyle name="Κανονικό" xfId="0" builtinId="0"/>
    <cellStyle name="Κόμμα" xfId="2" builtinId="3"/>
    <cellStyle name="Ποσοστό" xfId="1" builtinId="5"/>
    <cellStyle name="Υπερ-σύνδεση" xfId="3" builtinId="8"/>
  </cellStyles>
  <dxfs count="10">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1429043</xdr:colOff>
      <xdr:row>6</xdr:row>
      <xdr:rowOff>65275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77</xdr:row>
      <xdr:rowOff>43963</xdr:rowOff>
    </xdr:from>
    <xdr:ext cx="7480788" cy="1212084"/>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8452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3811</xdr:colOff>
      <xdr:row>35</xdr:row>
      <xdr:rowOff>220184</xdr:rowOff>
    </xdr:from>
    <xdr:to>
      <xdr:col>3</xdr:col>
      <xdr:colOff>10</xdr:colOff>
      <xdr:row>36</xdr:row>
      <xdr:rowOff>495300</xdr:rowOff>
    </xdr:to>
    <xdr:cxnSp macro="">
      <xdr:nvCxnSpPr>
        <xdr:cNvPr id="13" name="12 - Γωνιακή σύνδεση">
          <a:extLst>
            <a:ext uri="{FF2B5EF4-FFF2-40B4-BE49-F238E27FC236}">
              <a16:creationId xmlns:a16="http://schemas.microsoft.com/office/drawing/2014/main" id="{00000000-0008-0000-0100-00000D000000}"/>
            </a:ext>
          </a:extLst>
        </xdr:cNvPr>
        <xdr:cNvCxnSpPr/>
      </xdr:nvCxnSpPr>
      <xdr:spPr>
        <a:xfrm rot="10800000" flipV="1">
          <a:off x="11883391" y="20302694"/>
          <a:ext cx="1501149" cy="789466"/>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3811</xdr:colOff>
      <xdr:row>35</xdr:row>
      <xdr:rowOff>217710</xdr:rowOff>
    </xdr:from>
    <xdr:to>
      <xdr:col>3</xdr:col>
      <xdr:colOff>6</xdr:colOff>
      <xdr:row>37</xdr:row>
      <xdr:rowOff>266699</xdr:rowOff>
    </xdr:to>
    <xdr:cxnSp macro="">
      <xdr:nvCxnSpPr>
        <xdr:cNvPr id="19" name="18 - Γωνιακή σύνδεση">
          <a:extLst>
            <a:ext uri="{FF2B5EF4-FFF2-40B4-BE49-F238E27FC236}">
              <a16:creationId xmlns:a16="http://schemas.microsoft.com/office/drawing/2014/main" id="{00000000-0008-0000-0100-000013000000}"/>
            </a:ext>
          </a:extLst>
        </xdr:cNvPr>
        <xdr:cNvCxnSpPr/>
      </xdr:nvCxnSpPr>
      <xdr:spPr>
        <a:xfrm rot="10800000" flipV="1">
          <a:off x="11883391" y="20300220"/>
          <a:ext cx="1501145" cy="1489169"/>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8:L152"/>
  <sheetViews>
    <sheetView tabSelected="1" view="pageBreakPreview" topLeftCell="A26" zoomScale="130" zoomScaleNormal="130" zoomScaleSheetLayoutView="130" workbookViewId="0">
      <selection activeCell="A145" sqref="A145:XFD147"/>
    </sheetView>
  </sheetViews>
  <sheetFormatPr defaultColWidth="9.109375" defaultRowHeight="14.4"/>
  <cols>
    <col min="1" max="1" width="9.109375" style="102" customWidth="1"/>
    <col min="2" max="10" width="9.109375" style="102"/>
    <col min="11" max="11" width="21.5546875" style="102" customWidth="1"/>
    <col min="12" max="16384" width="9.109375" style="102"/>
  </cols>
  <sheetData>
    <row r="8" spans="1:11" ht="18">
      <c r="A8" s="362" t="s">
        <v>258</v>
      </c>
      <c r="B8" s="362"/>
      <c r="C8" s="362"/>
      <c r="D8" s="362"/>
      <c r="E8" s="362"/>
      <c r="F8" s="362"/>
      <c r="G8" s="362"/>
      <c r="H8" s="362"/>
      <c r="I8" s="362"/>
      <c r="J8" s="362"/>
      <c r="K8" s="362"/>
    </row>
    <row r="9" spans="1:11" ht="6" customHeight="1"/>
    <row r="10" spans="1:11">
      <c r="A10" s="256" t="s">
        <v>195</v>
      </c>
      <c r="B10" s="257"/>
      <c r="C10" s="257"/>
      <c r="D10" s="257"/>
      <c r="E10" s="257"/>
      <c r="F10" s="257"/>
      <c r="G10" s="257"/>
      <c r="H10" s="257"/>
      <c r="I10" s="257"/>
      <c r="J10" s="257"/>
      <c r="K10" s="257"/>
    </row>
    <row r="11" spans="1:11">
      <c r="A11" s="257" t="s">
        <v>220</v>
      </c>
      <c r="B11" s="257"/>
      <c r="C11" s="257"/>
      <c r="D11" s="257"/>
      <c r="E11" s="257"/>
      <c r="F11" s="257"/>
      <c r="G11" s="257"/>
      <c r="H11" s="257"/>
      <c r="I11" s="257"/>
      <c r="J11" s="257"/>
      <c r="K11" s="257"/>
    </row>
    <row r="12" spans="1:11">
      <c r="A12" s="257" t="s">
        <v>240</v>
      </c>
      <c r="B12" s="257"/>
      <c r="C12" s="257"/>
      <c r="D12" s="257"/>
      <c r="E12" s="257"/>
      <c r="F12" s="257"/>
      <c r="G12" s="257"/>
      <c r="H12" s="257"/>
      <c r="I12" s="257"/>
      <c r="J12" s="257"/>
      <c r="K12" s="257"/>
    </row>
    <row r="13" spans="1:11" ht="6" customHeight="1"/>
    <row r="14" spans="1:11">
      <c r="A14" s="256" t="s">
        <v>139</v>
      </c>
      <c r="B14" s="257"/>
      <c r="C14" s="257"/>
      <c r="D14" s="257"/>
      <c r="E14" s="257"/>
      <c r="F14" s="257"/>
      <c r="G14" s="257"/>
      <c r="H14" s="257"/>
      <c r="I14" s="257"/>
      <c r="J14" s="257"/>
      <c r="K14" s="257"/>
    </row>
    <row r="15" spans="1:11">
      <c r="A15" s="257" t="s">
        <v>146</v>
      </c>
      <c r="B15" s="257"/>
      <c r="C15" s="257"/>
      <c r="D15" s="257"/>
      <c r="E15" s="257"/>
      <c r="F15" s="257"/>
      <c r="G15" s="257"/>
      <c r="H15" s="257"/>
      <c r="I15" s="257"/>
      <c r="J15" s="257"/>
      <c r="K15" s="257"/>
    </row>
    <row r="16" spans="1:11">
      <c r="A16" s="257" t="s">
        <v>166</v>
      </c>
      <c r="B16" s="257"/>
      <c r="C16" s="257"/>
      <c r="D16" s="257"/>
      <c r="E16" s="257"/>
      <c r="F16" s="257"/>
      <c r="G16" s="257"/>
      <c r="H16" s="257"/>
      <c r="I16" s="257"/>
      <c r="J16" s="257"/>
      <c r="K16" s="257"/>
    </row>
    <row r="17" spans="1:11">
      <c r="A17" s="257" t="s">
        <v>167</v>
      </c>
      <c r="B17" s="257"/>
      <c r="C17" s="257"/>
      <c r="D17" s="257"/>
      <c r="E17" s="257"/>
      <c r="F17" s="257"/>
      <c r="G17" s="257"/>
      <c r="H17" s="257"/>
      <c r="I17" s="257"/>
      <c r="J17" s="257"/>
      <c r="K17" s="257"/>
    </row>
    <row r="18" spans="1:11">
      <c r="A18" s="257" t="s">
        <v>147</v>
      </c>
      <c r="B18" s="257"/>
      <c r="C18" s="257"/>
      <c r="D18" s="257"/>
      <c r="E18" s="257"/>
      <c r="F18" s="257"/>
      <c r="G18" s="257"/>
      <c r="H18" s="257"/>
      <c r="I18" s="257"/>
      <c r="J18" s="257"/>
      <c r="K18" s="257"/>
    </row>
    <row r="19" spans="1:11">
      <c r="A19" s="257" t="s">
        <v>259</v>
      </c>
      <c r="B19" s="257"/>
      <c r="C19" s="257"/>
      <c r="D19" s="257"/>
      <c r="E19" s="257"/>
      <c r="F19" s="257"/>
      <c r="G19" s="257"/>
      <c r="H19" s="257"/>
      <c r="I19" s="257"/>
      <c r="J19" s="257"/>
      <c r="K19" s="257"/>
    </row>
    <row r="20" spans="1:11">
      <c r="A20" s="257" t="s">
        <v>260</v>
      </c>
      <c r="B20" s="257"/>
      <c r="C20" s="257"/>
      <c r="D20" s="257"/>
      <c r="E20" s="257"/>
      <c r="F20" s="257"/>
      <c r="G20" s="257"/>
      <c r="H20" s="257"/>
      <c r="I20" s="257"/>
      <c r="J20" s="257"/>
      <c r="K20" s="257"/>
    </row>
    <row r="21" spans="1:11">
      <c r="A21" s="257" t="s">
        <v>261</v>
      </c>
      <c r="B21" s="257"/>
      <c r="C21" s="257"/>
      <c r="D21" s="257"/>
      <c r="E21" s="257"/>
      <c r="F21" s="257"/>
      <c r="G21" s="257"/>
      <c r="H21" s="257"/>
      <c r="I21" s="257"/>
      <c r="J21" s="257"/>
      <c r="K21" s="257"/>
    </row>
    <row r="22" spans="1:11">
      <c r="A22" s="257" t="s">
        <v>239</v>
      </c>
      <c r="B22" s="257"/>
      <c r="C22" s="257"/>
      <c r="D22" s="257"/>
      <c r="E22" s="257"/>
      <c r="F22" s="257"/>
      <c r="G22" s="257"/>
      <c r="H22" s="257"/>
      <c r="I22" s="257"/>
      <c r="J22" s="257"/>
      <c r="K22" s="257"/>
    </row>
    <row r="23" spans="1:11">
      <c r="A23" s="257" t="s">
        <v>262</v>
      </c>
      <c r="B23" s="257"/>
      <c r="C23" s="257"/>
      <c r="D23" s="257"/>
      <c r="E23" s="257"/>
      <c r="F23" s="257"/>
      <c r="G23" s="257"/>
      <c r="H23" s="257"/>
      <c r="I23" s="257"/>
      <c r="J23" s="257"/>
      <c r="K23" s="257"/>
    </row>
    <row r="24" spans="1:11">
      <c r="A24" s="257" t="s">
        <v>357</v>
      </c>
      <c r="B24" s="257"/>
      <c r="C24" s="257"/>
      <c r="D24" s="257"/>
      <c r="E24" s="257"/>
      <c r="F24" s="257"/>
      <c r="G24" s="257"/>
      <c r="H24" s="257"/>
      <c r="I24" s="257"/>
      <c r="J24" s="257"/>
      <c r="K24" s="257"/>
    </row>
    <row r="25" spans="1:11" ht="6" customHeight="1">
      <c r="A25" s="257"/>
      <c r="B25" s="257"/>
      <c r="C25" s="257"/>
      <c r="D25" s="257"/>
      <c r="E25" s="257"/>
      <c r="F25" s="257"/>
      <c r="G25" s="257"/>
      <c r="H25" s="257"/>
      <c r="I25" s="257"/>
      <c r="J25" s="257"/>
      <c r="K25" s="257"/>
    </row>
    <row r="26" spans="1:11">
      <c r="A26" s="256" t="s">
        <v>140</v>
      </c>
      <c r="B26" s="257"/>
      <c r="C26" s="257"/>
      <c r="D26" s="257"/>
      <c r="E26" s="257"/>
      <c r="F26" s="257"/>
      <c r="G26" s="257"/>
      <c r="H26" s="257"/>
      <c r="I26" s="257"/>
      <c r="J26" s="257"/>
      <c r="K26" s="257"/>
    </row>
    <row r="27" spans="1:11">
      <c r="A27" s="257" t="s">
        <v>263</v>
      </c>
      <c r="B27" s="257"/>
      <c r="C27" s="257"/>
      <c r="D27" s="257"/>
      <c r="E27" s="257"/>
      <c r="F27" s="257"/>
      <c r="G27" s="257"/>
      <c r="H27" s="257"/>
      <c r="I27" s="257"/>
      <c r="J27" s="257"/>
      <c r="K27" s="257"/>
    </row>
    <row r="28" spans="1:11">
      <c r="A28" s="257" t="s">
        <v>142</v>
      </c>
      <c r="B28" s="257"/>
      <c r="C28" s="257"/>
      <c r="D28" s="257"/>
      <c r="E28" s="257"/>
      <c r="F28" s="257"/>
      <c r="G28" s="257"/>
      <c r="H28" s="257"/>
      <c r="I28" s="257"/>
      <c r="J28" s="257"/>
      <c r="K28" s="257"/>
    </row>
    <row r="29" spans="1:11">
      <c r="A29" s="257" t="s">
        <v>143</v>
      </c>
      <c r="B29" s="257"/>
      <c r="C29" s="257"/>
      <c r="D29" s="257"/>
      <c r="E29" s="257"/>
      <c r="F29" s="257"/>
      <c r="G29" s="257"/>
      <c r="H29" s="257"/>
      <c r="I29" s="257"/>
      <c r="J29" s="257"/>
      <c r="K29" s="257"/>
    </row>
    <row r="30" spans="1:11" ht="6" customHeight="1">
      <c r="A30" s="257"/>
      <c r="B30" s="257"/>
      <c r="C30" s="257"/>
      <c r="D30" s="257"/>
      <c r="E30" s="257"/>
      <c r="F30" s="257"/>
      <c r="G30" s="257"/>
      <c r="H30" s="257"/>
      <c r="I30" s="257"/>
      <c r="J30" s="257"/>
      <c r="K30" s="257"/>
    </row>
    <row r="31" spans="1:11">
      <c r="A31" s="256" t="s">
        <v>144</v>
      </c>
      <c r="B31" s="257"/>
      <c r="C31" s="257"/>
      <c r="D31" s="257"/>
      <c r="E31" s="257"/>
      <c r="F31" s="257"/>
      <c r="G31" s="257"/>
      <c r="H31" s="257"/>
      <c r="I31" s="257"/>
      <c r="J31" s="257"/>
      <c r="K31" s="257"/>
    </row>
    <row r="32" spans="1:11">
      <c r="A32" s="257" t="s">
        <v>264</v>
      </c>
      <c r="B32" s="257"/>
      <c r="C32" s="257"/>
      <c r="D32" s="257"/>
      <c r="E32" s="257"/>
      <c r="F32" s="257"/>
      <c r="G32" s="257"/>
      <c r="H32" s="257"/>
      <c r="I32" s="257"/>
      <c r="J32" s="257"/>
      <c r="K32" s="257"/>
    </row>
    <row r="33" spans="1:11">
      <c r="A33" s="257" t="s">
        <v>145</v>
      </c>
      <c r="B33" s="257"/>
      <c r="C33" s="257"/>
      <c r="D33" s="257"/>
      <c r="E33" s="257"/>
      <c r="F33" s="257"/>
      <c r="G33" s="257"/>
      <c r="H33" s="257"/>
      <c r="I33" s="257"/>
      <c r="J33" s="257"/>
      <c r="K33" s="257"/>
    </row>
    <row r="34" spans="1:11">
      <c r="A34" s="257" t="s">
        <v>241</v>
      </c>
      <c r="B34" s="257"/>
      <c r="C34" s="257"/>
      <c r="D34" s="257"/>
      <c r="E34" s="257"/>
      <c r="F34" s="257"/>
      <c r="G34" s="257"/>
      <c r="H34" s="257"/>
      <c r="I34" s="257"/>
      <c r="J34" s="257"/>
      <c r="K34" s="257"/>
    </row>
    <row r="35" spans="1:11" ht="6" customHeight="1">
      <c r="A35" s="257"/>
      <c r="B35" s="257"/>
      <c r="C35" s="257"/>
      <c r="D35" s="257"/>
      <c r="E35" s="257"/>
      <c r="F35" s="257"/>
      <c r="G35" s="257"/>
      <c r="H35" s="257"/>
      <c r="I35" s="257"/>
      <c r="J35" s="257"/>
      <c r="K35" s="257"/>
    </row>
    <row r="36" spans="1:11">
      <c r="A36" s="256" t="s">
        <v>148</v>
      </c>
      <c r="B36" s="257"/>
      <c r="C36" s="257"/>
      <c r="D36" s="257"/>
      <c r="E36" s="257"/>
      <c r="F36" s="257"/>
      <c r="G36" s="257"/>
      <c r="H36" s="257"/>
      <c r="I36" s="257"/>
      <c r="J36" s="257"/>
      <c r="K36" s="257"/>
    </row>
    <row r="37" spans="1:11">
      <c r="A37" s="257" t="s">
        <v>149</v>
      </c>
      <c r="B37" s="257"/>
      <c r="C37" s="257"/>
      <c r="D37" s="257"/>
      <c r="E37" s="257"/>
      <c r="F37" s="257"/>
      <c r="G37" s="257"/>
      <c r="H37" s="257"/>
      <c r="I37" s="257"/>
      <c r="J37" s="257"/>
      <c r="K37" s="257"/>
    </row>
    <row r="38" spans="1:11">
      <c r="A38" s="257" t="s">
        <v>265</v>
      </c>
      <c r="B38" s="257"/>
      <c r="C38" s="257"/>
      <c r="D38" s="257"/>
      <c r="E38" s="257"/>
      <c r="F38" s="257"/>
      <c r="G38" s="257"/>
      <c r="H38" s="257"/>
      <c r="I38" s="257"/>
      <c r="J38" s="257"/>
      <c r="K38" s="257"/>
    </row>
    <row r="39" spans="1:11" ht="6" customHeight="1">
      <c r="A39" s="257"/>
      <c r="B39" s="257"/>
      <c r="C39" s="257"/>
      <c r="D39" s="257"/>
      <c r="E39" s="257"/>
      <c r="F39" s="257"/>
      <c r="G39" s="257"/>
      <c r="H39" s="257"/>
      <c r="I39" s="257"/>
      <c r="J39" s="257"/>
      <c r="K39" s="257"/>
    </row>
    <row r="40" spans="1:11">
      <c r="A40" s="256" t="s">
        <v>150</v>
      </c>
      <c r="B40" s="257"/>
      <c r="C40" s="257"/>
      <c r="D40" s="257"/>
      <c r="E40" s="257"/>
      <c r="F40" s="257"/>
      <c r="G40" s="257"/>
      <c r="H40" s="257"/>
      <c r="I40" s="257"/>
      <c r="J40" s="257"/>
      <c r="K40" s="257"/>
    </row>
    <row r="41" spans="1:11">
      <c r="A41" s="257" t="s">
        <v>266</v>
      </c>
      <c r="B41" s="257"/>
      <c r="C41" s="257"/>
      <c r="D41" s="257"/>
      <c r="E41" s="257"/>
      <c r="F41" s="257"/>
      <c r="G41" s="257"/>
      <c r="H41" s="257"/>
      <c r="I41" s="257"/>
      <c r="J41" s="257"/>
      <c r="K41" s="257"/>
    </row>
    <row r="42" spans="1:11">
      <c r="A42" s="257" t="s">
        <v>151</v>
      </c>
      <c r="B42" s="257"/>
      <c r="C42" s="257"/>
      <c r="D42" s="257"/>
      <c r="E42" s="257"/>
      <c r="F42" s="257"/>
      <c r="G42" s="257"/>
      <c r="H42" s="257"/>
      <c r="I42" s="257"/>
      <c r="J42" s="257"/>
      <c r="K42" s="257"/>
    </row>
    <row r="43" spans="1:11">
      <c r="A43" s="257" t="s">
        <v>267</v>
      </c>
      <c r="B43" s="257"/>
      <c r="C43" s="257"/>
      <c r="D43" s="257"/>
      <c r="E43" s="257"/>
      <c r="F43" s="257"/>
      <c r="G43" s="257"/>
      <c r="H43" s="257"/>
      <c r="I43" s="257"/>
      <c r="J43" s="257"/>
      <c r="K43" s="257"/>
    </row>
    <row r="44" spans="1:11">
      <c r="A44" s="257" t="s">
        <v>268</v>
      </c>
      <c r="B44" s="257"/>
      <c r="C44" s="257"/>
      <c r="D44" s="257"/>
      <c r="E44" s="257"/>
      <c r="F44" s="257"/>
      <c r="G44" s="257"/>
      <c r="H44" s="257"/>
      <c r="I44" s="257"/>
      <c r="J44" s="257"/>
      <c r="K44" s="257"/>
    </row>
    <row r="45" spans="1:11">
      <c r="A45" s="257" t="s">
        <v>269</v>
      </c>
      <c r="B45" s="257"/>
      <c r="C45" s="257"/>
      <c r="D45" s="257"/>
      <c r="E45" s="257"/>
      <c r="F45" s="257"/>
      <c r="G45" s="257"/>
      <c r="H45" s="257"/>
      <c r="I45" s="257"/>
      <c r="J45" s="257"/>
      <c r="K45" s="257"/>
    </row>
    <row r="46" spans="1:11" ht="6" customHeight="1">
      <c r="A46" s="257"/>
      <c r="B46" s="257"/>
      <c r="C46" s="257"/>
      <c r="D46" s="257"/>
      <c r="E46" s="257"/>
      <c r="F46" s="257"/>
      <c r="G46" s="257"/>
      <c r="H46" s="257"/>
      <c r="I46" s="257"/>
      <c r="J46" s="257"/>
      <c r="K46" s="257"/>
    </row>
    <row r="47" spans="1:11">
      <c r="A47" s="256" t="s">
        <v>152</v>
      </c>
      <c r="B47" s="257"/>
      <c r="C47" s="257"/>
      <c r="D47" s="257"/>
      <c r="E47" s="257"/>
      <c r="F47" s="257"/>
      <c r="G47" s="257"/>
      <c r="H47" s="257"/>
      <c r="I47" s="257"/>
      <c r="J47" s="257"/>
      <c r="K47" s="257"/>
    </row>
    <row r="48" spans="1:11">
      <c r="A48" s="257" t="s">
        <v>154</v>
      </c>
      <c r="B48" s="257"/>
      <c r="C48" s="257"/>
      <c r="D48" s="257"/>
      <c r="E48" s="257"/>
      <c r="F48" s="257"/>
      <c r="G48" s="257"/>
      <c r="H48" s="257"/>
      <c r="I48" s="257"/>
      <c r="J48" s="257"/>
      <c r="K48" s="257"/>
    </row>
    <row r="49" spans="1:11">
      <c r="A49" s="257" t="s">
        <v>153</v>
      </c>
      <c r="B49" s="257"/>
      <c r="C49" s="257"/>
      <c r="D49" s="257"/>
      <c r="E49" s="257"/>
      <c r="F49" s="257"/>
      <c r="G49" s="257"/>
      <c r="H49" s="257"/>
      <c r="I49" s="257"/>
      <c r="J49" s="257"/>
      <c r="K49" s="257"/>
    </row>
    <row r="50" spans="1:11" ht="6" customHeight="1">
      <c r="A50" s="257"/>
      <c r="B50" s="257"/>
      <c r="C50" s="257"/>
      <c r="D50" s="257"/>
      <c r="E50" s="257"/>
      <c r="F50" s="257"/>
      <c r="G50" s="257"/>
      <c r="H50" s="257"/>
      <c r="I50" s="257"/>
      <c r="J50" s="257"/>
      <c r="K50" s="257"/>
    </row>
    <row r="51" spans="1:11">
      <c r="A51" s="256" t="s">
        <v>155</v>
      </c>
      <c r="B51" s="257"/>
      <c r="C51" s="257"/>
      <c r="D51" s="257"/>
      <c r="E51" s="257"/>
      <c r="F51" s="257"/>
      <c r="G51" s="257"/>
      <c r="H51" s="257"/>
      <c r="I51" s="257"/>
      <c r="J51" s="257"/>
      <c r="K51" s="257"/>
    </row>
    <row r="52" spans="1:11">
      <c r="A52" s="257" t="s">
        <v>154</v>
      </c>
      <c r="B52" s="257"/>
      <c r="C52" s="257"/>
      <c r="D52" s="257"/>
      <c r="E52" s="257"/>
      <c r="F52" s="257"/>
      <c r="G52" s="257"/>
      <c r="H52" s="257"/>
      <c r="I52" s="257"/>
      <c r="J52" s="257"/>
      <c r="K52" s="257"/>
    </row>
    <row r="53" spans="1:11" ht="6" customHeight="1">
      <c r="A53" s="257"/>
      <c r="B53" s="257"/>
      <c r="C53" s="257"/>
      <c r="D53" s="257"/>
      <c r="E53" s="257"/>
      <c r="F53" s="257"/>
      <c r="G53" s="257"/>
      <c r="H53" s="257"/>
      <c r="I53" s="257"/>
      <c r="J53" s="257"/>
      <c r="K53" s="257"/>
    </row>
    <row r="54" spans="1:11">
      <c r="A54" s="256" t="s">
        <v>156</v>
      </c>
      <c r="B54" s="257"/>
      <c r="C54" s="257"/>
      <c r="D54" s="257"/>
      <c r="E54" s="257"/>
      <c r="F54" s="257"/>
      <c r="G54" s="257"/>
      <c r="H54" s="257"/>
      <c r="I54" s="257"/>
      <c r="J54" s="257"/>
      <c r="K54" s="257"/>
    </row>
    <row r="55" spans="1:11">
      <c r="A55" s="257" t="s">
        <v>194</v>
      </c>
      <c r="B55" s="257"/>
      <c r="C55" s="257"/>
      <c r="D55" s="257"/>
      <c r="E55" s="257"/>
      <c r="F55" s="257"/>
      <c r="G55" s="257"/>
      <c r="H55" s="257"/>
      <c r="I55" s="257"/>
      <c r="J55" s="257"/>
      <c r="K55" s="257"/>
    </row>
    <row r="56" spans="1:11">
      <c r="A56" s="257" t="s">
        <v>157</v>
      </c>
      <c r="B56" s="257"/>
      <c r="C56" s="257"/>
      <c r="D56" s="257"/>
      <c r="E56" s="257"/>
      <c r="F56" s="257"/>
      <c r="G56" s="257"/>
      <c r="H56" s="257"/>
      <c r="I56" s="257"/>
      <c r="J56" s="257"/>
      <c r="K56" s="257"/>
    </row>
    <row r="57" spans="1:11">
      <c r="A57" s="257" t="s">
        <v>275</v>
      </c>
      <c r="B57" s="257"/>
      <c r="C57" s="257"/>
      <c r="D57" s="257"/>
      <c r="E57" s="257"/>
      <c r="F57" s="257"/>
      <c r="G57" s="257"/>
      <c r="H57" s="257"/>
      <c r="I57" s="257"/>
      <c r="J57" s="257"/>
      <c r="K57" s="257"/>
    </row>
    <row r="58" spans="1:11">
      <c r="A58" s="257" t="s">
        <v>158</v>
      </c>
      <c r="B58" s="257"/>
      <c r="C58" s="257"/>
      <c r="D58" s="257"/>
      <c r="E58" s="257"/>
      <c r="F58" s="257"/>
      <c r="G58" s="257"/>
      <c r="H58" s="257"/>
      <c r="I58" s="257"/>
      <c r="J58" s="257"/>
      <c r="K58" s="257"/>
    </row>
    <row r="59" spans="1:11" ht="6" customHeight="1">
      <c r="A59" s="257"/>
      <c r="B59" s="257"/>
      <c r="C59" s="257"/>
      <c r="D59" s="257"/>
      <c r="E59" s="257"/>
      <c r="F59" s="257"/>
      <c r="G59" s="257"/>
      <c r="H59" s="257"/>
      <c r="I59" s="257"/>
      <c r="J59" s="257"/>
      <c r="K59" s="257"/>
    </row>
    <row r="60" spans="1:11">
      <c r="A60" s="256" t="s">
        <v>159</v>
      </c>
      <c r="B60" s="257"/>
      <c r="C60" s="257"/>
      <c r="D60" s="257"/>
      <c r="E60" s="257"/>
      <c r="F60" s="257"/>
      <c r="G60" s="257"/>
      <c r="H60" s="257"/>
      <c r="I60" s="257"/>
      <c r="J60" s="257"/>
      <c r="K60" s="257"/>
    </row>
    <row r="61" spans="1:11">
      <c r="A61" s="257" t="s">
        <v>194</v>
      </c>
      <c r="B61" s="257"/>
      <c r="C61" s="257"/>
      <c r="D61" s="257"/>
      <c r="E61" s="257"/>
      <c r="F61" s="257"/>
      <c r="G61" s="257"/>
      <c r="H61" s="257"/>
      <c r="I61" s="257"/>
      <c r="J61" s="257"/>
      <c r="K61" s="257"/>
    </row>
    <row r="62" spans="1:11">
      <c r="A62" s="257" t="s">
        <v>274</v>
      </c>
      <c r="B62" s="257"/>
      <c r="C62" s="257"/>
      <c r="D62" s="257"/>
      <c r="E62" s="257"/>
      <c r="F62" s="257"/>
      <c r="G62" s="257"/>
      <c r="H62" s="257"/>
      <c r="I62" s="257"/>
      <c r="J62" s="257"/>
      <c r="K62" s="257"/>
    </row>
    <row r="63" spans="1:11">
      <c r="A63" s="257" t="s">
        <v>270</v>
      </c>
      <c r="B63" s="257"/>
      <c r="C63" s="257"/>
      <c r="D63" s="257"/>
      <c r="E63" s="257"/>
      <c r="F63" s="257"/>
      <c r="G63" s="257"/>
      <c r="H63" s="257"/>
      <c r="I63" s="257"/>
      <c r="J63" s="257"/>
      <c r="K63" s="257"/>
    </row>
    <row r="64" spans="1:11" ht="6" customHeight="1">
      <c r="A64" s="257"/>
      <c r="B64" s="257"/>
      <c r="C64" s="257"/>
      <c r="D64" s="257"/>
      <c r="E64" s="257"/>
      <c r="F64" s="257"/>
      <c r="G64" s="257"/>
      <c r="H64" s="257"/>
      <c r="I64" s="257"/>
      <c r="J64" s="257"/>
      <c r="K64" s="257"/>
    </row>
    <row r="65" spans="1:11">
      <c r="A65" s="256" t="s">
        <v>160</v>
      </c>
      <c r="B65" s="257"/>
      <c r="C65" s="257"/>
      <c r="D65" s="257"/>
      <c r="E65" s="257"/>
      <c r="F65" s="257"/>
      <c r="G65" s="257"/>
      <c r="H65" s="257"/>
      <c r="I65" s="257"/>
      <c r="J65" s="257"/>
      <c r="K65" s="257"/>
    </row>
    <row r="66" spans="1:11">
      <c r="A66" s="257" t="s">
        <v>194</v>
      </c>
      <c r="B66" s="257"/>
      <c r="C66" s="257"/>
      <c r="D66" s="257"/>
      <c r="E66" s="257"/>
      <c r="F66" s="257"/>
      <c r="G66" s="257"/>
      <c r="H66" s="257"/>
      <c r="I66" s="257"/>
      <c r="J66" s="257"/>
      <c r="K66" s="257"/>
    </row>
    <row r="67" spans="1:11">
      <c r="A67" s="257" t="s">
        <v>161</v>
      </c>
      <c r="B67" s="257"/>
      <c r="C67" s="257"/>
      <c r="D67" s="257"/>
      <c r="E67" s="257"/>
      <c r="F67" s="257"/>
      <c r="G67" s="257"/>
      <c r="H67" s="257"/>
      <c r="I67" s="257"/>
      <c r="J67" s="257"/>
      <c r="K67" s="257"/>
    </row>
    <row r="68" spans="1:11" ht="6" customHeight="1">
      <c r="A68" s="257"/>
      <c r="B68" s="257"/>
      <c r="C68" s="257"/>
      <c r="D68" s="257"/>
      <c r="E68" s="257"/>
      <c r="F68" s="257"/>
      <c r="G68" s="257"/>
      <c r="H68" s="257"/>
      <c r="I68" s="257"/>
      <c r="J68" s="257"/>
      <c r="K68" s="257"/>
    </row>
    <row r="69" spans="1:11">
      <c r="A69" s="256" t="s">
        <v>242</v>
      </c>
      <c r="B69" s="257"/>
      <c r="C69" s="257"/>
      <c r="D69" s="257"/>
      <c r="E69" s="257"/>
      <c r="F69" s="257"/>
      <c r="G69" s="257"/>
      <c r="H69" s="257"/>
      <c r="I69" s="257"/>
      <c r="J69" s="257"/>
      <c r="K69" s="257"/>
    </row>
    <row r="70" spans="1:11">
      <c r="A70" s="257" t="s">
        <v>243</v>
      </c>
    </row>
    <row r="71" spans="1:11">
      <c r="A71" s="257" t="s">
        <v>271</v>
      </c>
    </row>
    <row r="72" spans="1:11">
      <c r="A72" s="257" t="s">
        <v>244</v>
      </c>
    </row>
    <row r="73" spans="1:11" ht="6" customHeight="1">
      <c r="A73" s="257"/>
      <c r="B73" s="257"/>
      <c r="C73" s="257"/>
      <c r="D73" s="257"/>
      <c r="E73" s="257"/>
      <c r="F73" s="257"/>
      <c r="G73" s="257"/>
      <c r="H73" s="257"/>
      <c r="I73" s="257"/>
      <c r="J73" s="257"/>
      <c r="K73" s="257"/>
    </row>
    <row r="74" spans="1:11">
      <c r="A74" s="256" t="s">
        <v>162</v>
      </c>
      <c r="B74" s="257"/>
      <c r="C74" s="257"/>
      <c r="D74" s="257"/>
      <c r="E74" s="257"/>
      <c r="F74" s="257"/>
      <c r="G74" s="257"/>
      <c r="H74" s="257"/>
      <c r="I74" s="257"/>
      <c r="J74" s="257"/>
      <c r="K74" s="257"/>
    </row>
    <row r="75" spans="1:11">
      <c r="A75" s="257" t="s">
        <v>272</v>
      </c>
    </row>
    <row r="76" spans="1:11">
      <c r="A76" s="257" t="s">
        <v>273</v>
      </c>
    </row>
    <row r="85" spans="1:12" ht="18">
      <c r="A85" s="362" t="s">
        <v>300</v>
      </c>
      <c r="B85" s="362"/>
      <c r="C85" s="362"/>
      <c r="D85" s="362"/>
      <c r="E85" s="362"/>
      <c r="F85" s="362"/>
      <c r="G85" s="362"/>
      <c r="H85" s="362"/>
      <c r="I85" s="362"/>
      <c r="J85" s="362"/>
      <c r="K85" s="362"/>
    </row>
    <row r="86" spans="1:12" ht="6" customHeight="1"/>
    <row r="87" spans="1:12">
      <c r="A87" s="256" t="s">
        <v>301</v>
      </c>
      <c r="B87" s="257"/>
      <c r="C87" s="257"/>
      <c r="D87" s="257"/>
      <c r="E87" s="257"/>
      <c r="F87" s="257"/>
      <c r="G87" s="257"/>
      <c r="H87" s="257"/>
      <c r="I87" s="257"/>
      <c r="J87" s="257"/>
      <c r="K87" s="257"/>
      <c r="L87" s="359"/>
    </row>
    <row r="88" spans="1:12">
      <c r="A88" s="257" t="s">
        <v>314</v>
      </c>
      <c r="B88" s="257"/>
      <c r="C88" s="257"/>
      <c r="D88" s="257"/>
      <c r="E88" s="257"/>
      <c r="F88" s="257"/>
      <c r="G88" s="257"/>
      <c r="H88" s="257"/>
      <c r="I88" s="257"/>
      <c r="J88" s="257"/>
      <c r="K88" s="257"/>
      <c r="L88" s="359"/>
    </row>
    <row r="89" spans="1:12">
      <c r="A89" s="257" t="s">
        <v>315</v>
      </c>
      <c r="B89" s="257"/>
      <c r="C89" s="257"/>
      <c r="D89" s="257"/>
      <c r="E89" s="257"/>
      <c r="F89" s="257"/>
      <c r="G89" s="257"/>
      <c r="H89" s="257"/>
      <c r="I89" s="257"/>
      <c r="J89" s="257"/>
      <c r="K89" s="257"/>
      <c r="L89" s="359"/>
    </row>
    <row r="90" spans="1:12" ht="6" customHeight="1">
      <c r="L90" s="359"/>
    </row>
    <row r="91" spans="1:12">
      <c r="A91" s="256" t="s">
        <v>302</v>
      </c>
      <c r="B91" s="257"/>
      <c r="C91" s="257"/>
      <c r="D91" s="257"/>
      <c r="E91" s="257"/>
      <c r="F91" s="257"/>
      <c r="G91" s="257"/>
      <c r="H91" s="257"/>
      <c r="I91" s="257"/>
      <c r="J91" s="257"/>
      <c r="K91" s="257"/>
      <c r="L91" s="359"/>
    </row>
    <row r="92" spans="1:12">
      <c r="A92" s="257" t="s">
        <v>316</v>
      </c>
      <c r="B92" s="257"/>
      <c r="C92" s="257"/>
      <c r="D92" s="257"/>
      <c r="E92" s="257"/>
      <c r="F92" s="257"/>
      <c r="G92" s="257"/>
      <c r="H92" s="257"/>
      <c r="I92" s="257"/>
      <c r="J92" s="257"/>
      <c r="K92" s="257"/>
      <c r="L92" s="359"/>
    </row>
    <row r="93" spans="1:12">
      <c r="A93" s="257" t="s">
        <v>320</v>
      </c>
      <c r="B93" s="257"/>
      <c r="C93" s="257"/>
      <c r="D93" s="257"/>
      <c r="E93" s="257"/>
      <c r="F93" s="257"/>
      <c r="G93" s="257"/>
      <c r="H93" s="257"/>
      <c r="I93" s="257"/>
      <c r="J93" s="257"/>
      <c r="K93" s="257"/>
      <c r="L93" s="359"/>
    </row>
    <row r="94" spans="1:12">
      <c r="A94" s="257" t="s">
        <v>318</v>
      </c>
      <c r="B94" s="257"/>
      <c r="C94" s="257"/>
      <c r="D94" s="257"/>
      <c r="E94" s="257"/>
      <c r="F94" s="257"/>
      <c r="G94" s="257"/>
      <c r="H94" s="257"/>
      <c r="I94" s="257"/>
      <c r="J94" s="257"/>
      <c r="K94" s="257"/>
      <c r="L94" s="359"/>
    </row>
    <row r="95" spans="1:12">
      <c r="A95" s="257" t="s">
        <v>319</v>
      </c>
      <c r="B95" s="257"/>
      <c r="C95" s="257"/>
      <c r="D95" s="257"/>
      <c r="E95" s="257"/>
      <c r="F95" s="257"/>
      <c r="G95" s="257"/>
      <c r="H95" s="257"/>
      <c r="I95" s="257"/>
      <c r="J95" s="257"/>
      <c r="K95" s="257"/>
      <c r="L95" s="359"/>
    </row>
    <row r="96" spans="1:12">
      <c r="A96" s="257" t="s">
        <v>317</v>
      </c>
      <c r="B96" s="257"/>
      <c r="C96" s="257"/>
      <c r="D96" s="257"/>
      <c r="E96" s="257"/>
      <c r="F96" s="257"/>
      <c r="G96" s="257"/>
      <c r="H96" s="257"/>
      <c r="I96" s="257"/>
      <c r="J96" s="257"/>
      <c r="K96" s="257"/>
      <c r="L96" s="359"/>
    </row>
    <row r="97" spans="1:12">
      <c r="A97" s="257" t="s">
        <v>321</v>
      </c>
      <c r="B97" s="257"/>
      <c r="C97" s="257"/>
      <c r="D97" s="257"/>
      <c r="E97" s="257"/>
      <c r="F97" s="257"/>
      <c r="G97" s="257"/>
      <c r="H97" s="257"/>
      <c r="I97" s="257"/>
      <c r="J97" s="257"/>
      <c r="K97" s="257"/>
      <c r="L97" s="359"/>
    </row>
    <row r="98" spans="1:12">
      <c r="A98" s="257" t="s">
        <v>322</v>
      </c>
      <c r="B98" s="257"/>
      <c r="C98" s="257"/>
      <c r="D98" s="257"/>
      <c r="E98" s="257"/>
      <c r="F98" s="257"/>
      <c r="G98" s="257"/>
      <c r="H98" s="257"/>
      <c r="I98" s="257"/>
      <c r="J98" s="257"/>
      <c r="K98" s="257"/>
      <c r="L98" s="359"/>
    </row>
    <row r="99" spans="1:12">
      <c r="A99" s="257" t="s">
        <v>358</v>
      </c>
      <c r="B99" s="257"/>
      <c r="C99" s="257"/>
      <c r="D99" s="257"/>
      <c r="E99" s="257"/>
      <c r="F99" s="257"/>
      <c r="G99" s="257"/>
      <c r="H99" s="257"/>
      <c r="I99" s="257"/>
      <c r="J99" s="257"/>
      <c r="K99" s="257"/>
      <c r="L99" s="359"/>
    </row>
    <row r="100" spans="1:12" ht="6" customHeight="1">
      <c r="A100" s="257"/>
      <c r="B100" s="257"/>
      <c r="C100" s="257"/>
      <c r="D100" s="257"/>
      <c r="E100" s="257"/>
      <c r="F100" s="257"/>
      <c r="G100" s="257"/>
      <c r="H100" s="257"/>
      <c r="I100" s="257"/>
      <c r="J100" s="257"/>
      <c r="K100" s="257"/>
      <c r="L100" s="359"/>
    </row>
    <row r="101" spans="1:12">
      <c r="A101" s="256" t="s">
        <v>303</v>
      </c>
      <c r="B101" s="257"/>
      <c r="C101" s="257"/>
      <c r="D101" s="257"/>
      <c r="E101" s="257"/>
      <c r="F101" s="257"/>
      <c r="G101" s="257"/>
      <c r="H101" s="257"/>
      <c r="I101" s="257"/>
      <c r="J101" s="257"/>
      <c r="K101" s="257"/>
      <c r="L101" s="359"/>
    </row>
    <row r="102" spans="1:12">
      <c r="A102" s="257" t="s">
        <v>323</v>
      </c>
      <c r="B102" s="257"/>
      <c r="C102" s="257"/>
      <c r="D102" s="257"/>
      <c r="E102" s="257"/>
      <c r="F102" s="257"/>
      <c r="G102" s="257"/>
      <c r="H102" s="257"/>
      <c r="I102" s="257"/>
      <c r="J102" s="257"/>
      <c r="K102" s="257"/>
      <c r="L102" s="359"/>
    </row>
    <row r="103" spans="1:12">
      <c r="A103" s="257" t="s">
        <v>324</v>
      </c>
      <c r="B103" s="257"/>
      <c r="C103" s="257"/>
      <c r="D103" s="257"/>
      <c r="E103" s="257"/>
      <c r="F103" s="257"/>
      <c r="G103" s="257"/>
      <c r="H103" s="257"/>
      <c r="I103" s="257"/>
      <c r="J103" s="257"/>
      <c r="K103" s="257"/>
      <c r="L103" s="359"/>
    </row>
    <row r="104" spans="1:12">
      <c r="A104" s="257" t="s">
        <v>325</v>
      </c>
      <c r="B104" s="257"/>
      <c r="C104" s="257"/>
      <c r="D104" s="257"/>
      <c r="E104" s="257"/>
      <c r="F104" s="257"/>
      <c r="G104" s="257"/>
      <c r="H104" s="257"/>
      <c r="I104" s="257"/>
      <c r="J104" s="257"/>
      <c r="K104" s="257"/>
      <c r="L104" s="359"/>
    </row>
    <row r="105" spans="1:12" ht="6" customHeight="1">
      <c r="A105" s="257"/>
      <c r="B105" s="257"/>
      <c r="C105" s="257"/>
      <c r="D105" s="257"/>
      <c r="E105" s="257"/>
      <c r="F105" s="257"/>
      <c r="G105" s="257"/>
      <c r="H105" s="257"/>
      <c r="I105" s="257"/>
      <c r="J105" s="257"/>
      <c r="K105" s="257"/>
      <c r="L105" s="359"/>
    </row>
    <row r="106" spans="1:12">
      <c r="A106" s="256" t="s">
        <v>304</v>
      </c>
      <c r="B106" s="257"/>
      <c r="C106" s="257"/>
      <c r="D106" s="257"/>
      <c r="E106" s="257"/>
      <c r="F106" s="257"/>
      <c r="G106" s="257"/>
      <c r="H106" s="257"/>
      <c r="I106" s="257"/>
      <c r="J106" s="257"/>
      <c r="K106" s="257"/>
      <c r="L106" s="359"/>
    </row>
    <row r="107" spans="1:12">
      <c r="A107" s="257" t="s">
        <v>328</v>
      </c>
      <c r="B107" s="257"/>
      <c r="C107" s="257"/>
      <c r="D107" s="257"/>
      <c r="E107" s="257"/>
      <c r="F107" s="257"/>
      <c r="G107" s="257"/>
      <c r="H107" s="257"/>
      <c r="I107" s="257"/>
      <c r="J107" s="257"/>
      <c r="K107" s="257"/>
      <c r="L107" s="359"/>
    </row>
    <row r="108" spans="1:12">
      <c r="A108" s="257" t="s">
        <v>329</v>
      </c>
      <c r="B108" s="257"/>
      <c r="C108" s="257"/>
      <c r="D108" s="257"/>
      <c r="E108" s="257"/>
      <c r="F108" s="257"/>
      <c r="G108" s="257"/>
      <c r="H108" s="257"/>
      <c r="I108" s="257"/>
      <c r="J108" s="257"/>
      <c r="K108" s="257"/>
      <c r="L108" s="359"/>
    </row>
    <row r="109" spans="1:12">
      <c r="A109" s="257" t="s">
        <v>327</v>
      </c>
      <c r="B109" s="257"/>
      <c r="C109" s="257"/>
      <c r="D109" s="257"/>
      <c r="E109" s="257"/>
      <c r="F109" s="257"/>
      <c r="G109" s="257"/>
      <c r="H109" s="257"/>
      <c r="I109" s="257"/>
      <c r="J109" s="257"/>
      <c r="K109" s="257"/>
      <c r="L109" s="359"/>
    </row>
    <row r="110" spans="1:12">
      <c r="A110" s="257" t="s">
        <v>326</v>
      </c>
      <c r="B110" s="257"/>
      <c r="C110" s="257"/>
      <c r="D110" s="257"/>
      <c r="E110" s="257"/>
      <c r="F110" s="257"/>
      <c r="G110" s="257"/>
      <c r="H110" s="257"/>
      <c r="I110" s="257"/>
      <c r="J110" s="257"/>
      <c r="K110" s="257"/>
      <c r="L110" s="359"/>
    </row>
    <row r="111" spans="1:12" ht="6" customHeight="1">
      <c r="A111" s="257"/>
      <c r="B111" s="257"/>
      <c r="C111" s="257"/>
      <c r="D111" s="257"/>
      <c r="E111" s="257"/>
      <c r="F111" s="257"/>
      <c r="G111" s="257"/>
      <c r="H111" s="257"/>
      <c r="I111" s="257"/>
      <c r="J111" s="257"/>
      <c r="K111" s="257"/>
      <c r="L111" s="359"/>
    </row>
    <row r="112" spans="1:12">
      <c r="A112" s="256" t="s">
        <v>305</v>
      </c>
      <c r="B112" s="257"/>
      <c r="C112" s="257"/>
      <c r="D112" s="257"/>
      <c r="E112" s="257"/>
      <c r="F112" s="257"/>
      <c r="G112" s="257"/>
      <c r="H112" s="257"/>
      <c r="I112" s="257"/>
      <c r="J112" s="257"/>
      <c r="K112" s="257"/>
      <c r="L112" s="359"/>
    </row>
    <row r="113" spans="1:12">
      <c r="A113" s="257" t="s">
        <v>330</v>
      </c>
      <c r="B113" s="257"/>
      <c r="C113" s="257"/>
      <c r="D113" s="257"/>
      <c r="E113" s="257"/>
      <c r="F113" s="257"/>
      <c r="G113" s="257"/>
      <c r="H113" s="257"/>
      <c r="I113" s="257"/>
      <c r="J113" s="257"/>
      <c r="K113" s="257"/>
      <c r="L113" s="359"/>
    </row>
    <row r="114" spans="1:12">
      <c r="A114" s="257" t="s">
        <v>331</v>
      </c>
      <c r="B114" s="257"/>
      <c r="C114" s="257"/>
      <c r="D114" s="257"/>
      <c r="E114" s="257"/>
      <c r="F114" s="257"/>
      <c r="G114" s="257"/>
      <c r="H114" s="257"/>
      <c r="I114" s="257"/>
      <c r="J114" s="257"/>
      <c r="K114" s="257"/>
      <c r="L114" s="359"/>
    </row>
    <row r="115" spans="1:12" ht="6" customHeight="1">
      <c r="A115" s="257"/>
      <c r="B115" s="257"/>
      <c r="C115" s="257"/>
      <c r="D115" s="257"/>
      <c r="E115" s="257"/>
      <c r="F115" s="257"/>
      <c r="G115" s="257"/>
      <c r="H115" s="257"/>
      <c r="I115" s="257"/>
      <c r="J115" s="257"/>
      <c r="K115" s="257"/>
      <c r="L115" s="359"/>
    </row>
    <row r="116" spans="1:12">
      <c r="A116" s="256" t="s">
        <v>306</v>
      </c>
      <c r="B116" s="257"/>
      <c r="C116" s="257"/>
      <c r="D116" s="257"/>
      <c r="E116" s="257"/>
      <c r="F116" s="257"/>
      <c r="G116" s="257"/>
      <c r="H116" s="257"/>
      <c r="I116" s="257"/>
      <c r="J116" s="257"/>
      <c r="K116" s="257"/>
      <c r="L116" s="359"/>
    </row>
    <row r="117" spans="1:12">
      <c r="A117" s="257" t="s">
        <v>332</v>
      </c>
      <c r="B117" s="257"/>
      <c r="C117" s="257"/>
      <c r="D117" s="257"/>
      <c r="E117" s="257"/>
      <c r="F117" s="257"/>
      <c r="G117" s="257"/>
      <c r="H117" s="257"/>
      <c r="I117" s="257"/>
      <c r="J117" s="257"/>
      <c r="K117" s="257"/>
      <c r="L117" s="359"/>
    </row>
    <row r="118" spans="1:12">
      <c r="A118" s="257" t="s">
        <v>333</v>
      </c>
      <c r="B118" s="257"/>
      <c r="C118" s="257"/>
      <c r="D118" s="257"/>
      <c r="E118" s="257"/>
      <c r="F118" s="257"/>
      <c r="G118" s="257"/>
      <c r="H118" s="257"/>
      <c r="I118" s="257"/>
      <c r="J118" s="257"/>
      <c r="K118" s="257"/>
      <c r="L118" s="359"/>
    </row>
    <row r="119" spans="1:12">
      <c r="A119" s="257" t="s">
        <v>334</v>
      </c>
      <c r="B119" s="257"/>
      <c r="C119" s="257"/>
      <c r="D119" s="257"/>
      <c r="E119" s="257"/>
      <c r="F119" s="257"/>
      <c r="G119" s="257"/>
      <c r="H119" s="257"/>
      <c r="I119" s="257"/>
      <c r="J119" s="257"/>
      <c r="K119" s="257"/>
      <c r="L119" s="359"/>
    </row>
    <row r="120" spans="1:12">
      <c r="A120" s="257" t="s">
        <v>335</v>
      </c>
      <c r="B120" s="257"/>
      <c r="C120" s="257"/>
      <c r="D120" s="257"/>
      <c r="E120" s="257"/>
      <c r="F120" s="257"/>
      <c r="G120" s="257"/>
      <c r="H120" s="257"/>
      <c r="I120" s="257"/>
      <c r="J120" s="257"/>
      <c r="K120" s="257"/>
      <c r="L120" s="359"/>
    </row>
    <row r="121" spans="1:12">
      <c r="A121" s="257" t="s">
        <v>336</v>
      </c>
      <c r="B121" s="257"/>
      <c r="C121" s="257"/>
      <c r="D121" s="257"/>
      <c r="E121" s="257"/>
      <c r="F121" s="257"/>
      <c r="G121" s="257"/>
      <c r="H121" s="257"/>
      <c r="I121" s="257"/>
      <c r="J121" s="257"/>
      <c r="K121" s="257"/>
      <c r="L121" s="359"/>
    </row>
    <row r="122" spans="1:12" ht="6" customHeight="1">
      <c r="A122" s="257"/>
      <c r="B122" s="257"/>
      <c r="C122" s="257"/>
      <c r="D122" s="257"/>
      <c r="E122" s="257"/>
      <c r="F122" s="257"/>
      <c r="G122" s="257"/>
      <c r="H122" s="257"/>
      <c r="I122" s="257"/>
      <c r="J122" s="257"/>
      <c r="K122" s="257"/>
      <c r="L122" s="359"/>
    </row>
    <row r="123" spans="1:12">
      <c r="A123" s="256" t="s">
        <v>307</v>
      </c>
      <c r="B123" s="257"/>
      <c r="C123" s="257"/>
      <c r="D123" s="257"/>
      <c r="E123" s="257"/>
      <c r="F123" s="257"/>
      <c r="G123" s="257"/>
      <c r="H123" s="257"/>
      <c r="I123" s="257"/>
      <c r="J123" s="257"/>
      <c r="K123" s="257"/>
      <c r="L123" s="359"/>
    </row>
    <row r="124" spans="1:12">
      <c r="A124" s="257" t="s">
        <v>337</v>
      </c>
      <c r="B124" s="257"/>
      <c r="C124" s="257"/>
      <c r="D124" s="257"/>
      <c r="E124" s="257"/>
      <c r="F124" s="257"/>
      <c r="G124" s="257"/>
      <c r="H124" s="257"/>
      <c r="I124" s="257"/>
      <c r="J124" s="257"/>
      <c r="K124" s="257"/>
      <c r="L124" s="359"/>
    </row>
    <row r="125" spans="1:12">
      <c r="A125" s="257" t="s">
        <v>338</v>
      </c>
      <c r="B125" s="257"/>
      <c r="C125" s="257"/>
      <c r="D125" s="257"/>
      <c r="E125" s="257"/>
      <c r="F125" s="257"/>
      <c r="G125" s="257"/>
      <c r="H125" s="257"/>
      <c r="I125" s="257"/>
      <c r="J125" s="257"/>
      <c r="K125" s="257"/>
      <c r="L125" s="359"/>
    </row>
    <row r="126" spans="1:12" ht="6" customHeight="1">
      <c r="A126" s="257"/>
      <c r="B126" s="257"/>
      <c r="C126" s="257"/>
      <c r="D126" s="257"/>
      <c r="E126" s="257"/>
      <c r="F126" s="257"/>
      <c r="G126" s="257"/>
      <c r="H126" s="257"/>
      <c r="I126" s="257"/>
      <c r="J126" s="257"/>
      <c r="K126" s="257"/>
      <c r="L126" s="359"/>
    </row>
    <row r="127" spans="1:12">
      <c r="A127" s="256" t="s">
        <v>308</v>
      </c>
      <c r="B127" s="257"/>
      <c r="C127" s="257"/>
      <c r="D127" s="257"/>
      <c r="E127" s="257"/>
      <c r="F127" s="257"/>
      <c r="G127" s="257"/>
      <c r="H127" s="257"/>
      <c r="I127" s="257"/>
      <c r="J127" s="257"/>
      <c r="K127" s="257"/>
      <c r="L127" s="359"/>
    </row>
    <row r="128" spans="1:12">
      <c r="A128" s="257" t="s">
        <v>339</v>
      </c>
      <c r="B128" s="257"/>
      <c r="C128" s="257"/>
      <c r="D128" s="257"/>
      <c r="E128" s="257"/>
      <c r="F128" s="257"/>
      <c r="G128" s="257"/>
      <c r="H128" s="257"/>
      <c r="I128" s="257"/>
      <c r="J128" s="257"/>
      <c r="K128" s="257"/>
      <c r="L128" s="359"/>
    </row>
    <row r="129" spans="1:12" ht="6" customHeight="1">
      <c r="A129" s="257"/>
      <c r="B129" s="257"/>
      <c r="C129" s="257"/>
      <c r="D129" s="257"/>
      <c r="E129" s="257"/>
      <c r="F129" s="257"/>
      <c r="G129" s="257"/>
      <c r="H129" s="257"/>
      <c r="I129" s="257"/>
      <c r="J129" s="257"/>
      <c r="K129" s="257"/>
      <c r="L129" s="359"/>
    </row>
    <row r="130" spans="1:12">
      <c r="A130" s="256" t="s">
        <v>309</v>
      </c>
      <c r="B130" s="257"/>
      <c r="C130" s="257"/>
      <c r="D130" s="257"/>
      <c r="E130" s="257"/>
      <c r="F130" s="257"/>
      <c r="G130" s="257"/>
      <c r="H130" s="257"/>
      <c r="I130" s="257"/>
      <c r="J130" s="257"/>
      <c r="K130" s="257"/>
      <c r="L130" s="359"/>
    </row>
    <row r="131" spans="1:12">
      <c r="A131" s="257" t="s">
        <v>340</v>
      </c>
      <c r="B131" s="257"/>
      <c r="C131" s="257"/>
      <c r="D131" s="257"/>
      <c r="E131" s="257"/>
      <c r="F131" s="257"/>
      <c r="G131" s="257"/>
      <c r="H131" s="257"/>
      <c r="I131" s="257"/>
      <c r="J131" s="257"/>
      <c r="K131" s="257"/>
      <c r="L131" s="359"/>
    </row>
    <row r="132" spans="1:12">
      <c r="A132" s="257" t="s">
        <v>341</v>
      </c>
      <c r="B132" s="257"/>
      <c r="C132" s="257"/>
      <c r="D132" s="257"/>
      <c r="E132" s="257"/>
      <c r="F132" s="257"/>
      <c r="G132" s="257"/>
      <c r="H132" s="257"/>
      <c r="I132" s="257"/>
      <c r="J132" s="257"/>
      <c r="K132" s="257"/>
      <c r="L132" s="359"/>
    </row>
    <row r="133" spans="1:12">
      <c r="A133" s="257" t="s">
        <v>342</v>
      </c>
      <c r="B133" s="257"/>
      <c r="C133" s="257"/>
      <c r="D133" s="257"/>
      <c r="E133" s="257"/>
      <c r="F133" s="257"/>
      <c r="G133" s="257"/>
      <c r="H133" s="257"/>
      <c r="I133" s="257"/>
      <c r="J133" s="257"/>
      <c r="K133" s="257"/>
      <c r="L133" s="359"/>
    </row>
    <row r="134" spans="1:12">
      <c r="A134" s="257" t="s">
        <v>343</v>
      </c>
      <c r="B134" s="257"/>
      <c r="C134" s="257"/>
      <c r="D134" s="257"/>
      <c r="E134" s="257"/>
      <c r="F134" s="257"/>
      <c r="G134" s="257"/>
      <c r="H134" s="257"/>
      <c r="I134" s="257"/>
      <c r="J134" s="257"/>
      <c r="K134" s="257"/>
      <c r="L134" s="359"/>
    </row>
    <row r="135" spans="1:12" ht="6" customHeight="1">
      <c r="A135" s="257"/>
      <c r="B135" s="257"/>
      <c r="C135" s="257"/>
      <c r="D135" s="257"/>
      <c r="E135" s="257"/>
      <c r="F135" s="257"/>
      <c r="G135" s="257"/>
      <c r="H135" s="257"/>
      <c r="I135" s="257"/>
      <c r="J135" s="257"/>
      <c r="K135" s="257"/>
      <c r="L135" s="359"/>
    </row>
    <row r="136" spans="1:12">
      <c r="A136" s="256" t="s">
        <v>310</v>
      </c>
      <c r="B136" s="257"/>
      <c r="C136" s="257"/>
      <c r="D136" s="257"/>
      <c r="E136" s="257"/>
      <c r="F136" s="257"/>
      <c r="G136" s="257"/>
      <c r="H136" s="257"/>
      <c r="I136" s="257"/>
      <c r="J136" s="257"/>
      <c r="K136" s="257"/>
      <c r="L136" s="359"/>
    </row>
    <row r="137" spans="1:12">
      <c r="A137" s="257" t="s">
        <v>344</v>
      </c>
      <c r="B137" s="257"/>
      <c r="C137" s="257"/>
      <c r="D137" s="257"/>
      <c r="E137" s="257"/>
      <c r="F137" s="257"/>
      <c r="G137" s="257"/>
      <c r="H137" s="257"/>
      <c r="I137" s="257"/>
      <c r="J137" s="257"/>
      <c r="K137" s="257"/>
      <c r="L137" s="359"/>
    </row>
    <row r="138" spans="1:12">
      <c r="A138" s="257" t="s">
        <v>345</v>
      </c>
      <c r="B138" s="257"/>
      <c r="C138" s="257"/>
      <c r="D138" s="257"/>
      <c r="E138" s="257"/>
      <c r="F138" s="257"/>
      <c r="G138" s="257"/>
      <c r="H138" s="257"/>
      <c r="I138" s="257"/>
      <c r="J138" s="257"/>
      <c r="K138" s="257"/>
      <c r="L138" s="359"/>
    </row>
    <row r="139" spans="1:12">
      <c r="A139" s="257" t="s">
        <v>346</v>
      </c>
      <c r="B139" s="257"/>
      <c r="C139" s="257"/>
      <c r="D139" s="257"/>
      <c r="E139" s="257"/>
      <c r="F139" s="257"/>
      <c r="G139" s="257"/>
      <c r="H139" s="257"/>
      <c r="I139" s="257"/>
      <c r="J139" s="257"/>
      <c r="K139" s="257"/>
      <c r="L139" s="359"/>
    </row>
    <row r="140" spans="1:12" ht="6" customHeight="1">
      <c r="A140" s="257"/>
      <c r="B140" s="257"/>
      <c r="C140" s="257"/>
      <c r="D140" s="257"/>
      <c r="E140" s="257"/>
      <c r="F140" s="257"/>
      <c r="G140" s="257"/>
      <c r="H140" s="257"/>
      <c r="I140" s="257"/>
      <c r="J140" s="257"/>
      <c r="K140" s="257"/>
      <c r="L140" s="359"/>
    </row>
    <row r="141" spans="1:12">
      <c r="A141" s="256" t="s">
        <v>311</v>
      </c>
      <c r="B141" s="257"/>
      <c r="C141" s="257"/>
      <c r="D141" s="257"/>
      <c r="E141" s="257"/>
      <c r="F141" s="257"/>
      <c r="G141" s="257"/>
      <c r="H141" s="257"/>
      <c r="I141" s="257"/>
      <c r="J141" s="257"/>
      <c r="K141" s="257"/>
      <c r="L141" s="359"/>
    </row>
    <row r="142" spans="1:12">
      <c r="A142" s="257" t="s">
        <v>347</v>
      </c>
      <c r="B142" s="257"/>
      <c r="C142" s="257"/>
      <c r="D142" s="257"/>
      <c r="E142" s="257"/>
      <c r="F142" s="257"/>
      <c r="G142" s="257"/>
      <c r="H142" s="257"/>
      <c r="I142" s="257"/>
      <c r="J142" s="257"/>
      <c r="K142" s="257"/>
      <c r="L142" s="359"/>
    </row>
    <row r="143" spans="1:12">
      <c r="A143" s="257" t="s">
        <v>348</v>
      </c>
      <c r="B143" s="257"/>
      <c r="C143" s="257"/>
      <c r="D143" s="257"/>
      <c r="E143" s="257"/>
      <c r="F143" s="257"/>
      <c r="G143" s="257"/>
      <c r="H143" s="257"/>
      <c r="I143" s="257"/>
      <c r="J143" s="257"/>
      <c r="K143" s="257"/>
      <c r="L143" s="359"/>
    </row>
    <row r="144" spans="1:12" ht="6" customHeight="1">
      <c r="A144" s="257"/>
      <c r="B144" s="257"/>
      <c r="C144" s="257"/>
      <c r="D144" s="257"/>
      <c r="E144" s="257"/>
      <c r="F144" s="257"/>
      <c r="G144" s="257"/>
      <c r="H144" s="257"/>
      <c r="I144" s="257"/>
      <c r="J144" s="257"/>
      <c r="K144" s="257"/>
      <c r="L144" s="359"/>
    </row>
    <row r="145" spans="1:12">
      <c r="A145" s="256" t="s">
        <v>312</v>
      </c>
      <c r="B145" s="257"/>
      <c r="C145" s="257"/>
      <c r="D145" s="257"/>
      <c r="E145" s="257"/>
      <c r="F145" s="257"/>
      <c r="G145" s="257"/>
      <c r="H145" s="257"/>
      <c r="I145" s="257"/>
      <c r="J145" s="257"/>
      <c r="K145" s="257"/>
      <c r="L145" s="359"/>
    </row>
    <row r="146" spans="1:12">
      <c r="A146" s="257" t="s">
        <v>353</v>
      </c>
      <c r="L146" s="359"/>
    </row>
    <row r="147" spans="1:12">
      <c r="A147" s="257" t="s">
        <v>349</v>
      </c>
      <c r="L147" s="359"/>
    </row>
    <row r="148" spans="1:12">
      <c r="A148" s="257" t="s">
        <v>352</v>
      </c>
      <c r="L148" s="359"/>
    </row>
    <row r="149" spans="1:12" ht="6" customHeight="1">
      <c r="A149" s="257"/>
      <c r="B149" s="257"/>
      <c r="C149" s="257"/>
      <c r="D149" s="257"/>
      <c r="E149" s="257"/>
      <c r="F149" s="257"/>
      <c r="G149" s="257"/>
      <c r="H149" s="257"/>
      <c r="I149" s="257"/>
      <c r="J149" s="257"/>
      <c r="K149" s="257"/>
      <c r="L149" s="359"/>
    </row>
    <row r="150" spans="1:12">
      <c r="A150" s="256" t="s">
        <v>313</v>
      </c>
      <c r="B150" s="257"/>
      <c r="C150" s="257"/>
      <c r="D150" s="257"/>
      <c r="E150" s="257"/>
      <c r="F150" s="257"/>
      <c r="G150" s="257"/>
      <c r="H150" s="257"/>
      <c r="I150" s="257"/>
      <c r="J150" s="257"/>
      <c r="K150" s="257"/>
    </row>
    <row r="151" spans="1:12">
      <c r="A151" s="257" t="s">
        <v>350</v>
      </c>
    </row>
    <row r="152" spans="1:12">
      <c r="A152" s="257" t="s">
        <v>351</v>
      </c>
    </row>
  </sheetData>
  <sheetProtection algorithmName="SHA-512" hashValue="D2KwI541nC8Tph7DOdmC5hoL7EsncUU9EtU9OaJOA6pq53VPoPnIZ2zjQnOqwzB96TE/8SCQ4iskM07OlYYHYQ==" saltValue="WRcUepR4FoI7JcJypb2AWg==" spinCount="100000" sheet="1" objects="1" scenarios="1" selectLockedCells="1"/>
  <mergeCells count="2">
    <mergeCell ref="A8:K8"/>
    <mergeCell ref="A85:K85"/>
  </mergeCells>
  <printOptions horizontalCentered="1" verticalCentered="1"/>
  <pageMargins left="0.51181102362204722" right="0.47244094488188981" top="0.47244094488188981" bottom="0.55118110236220474" header="0.23622047244094491" footer="0.31496062992125984"/>
  <pageSetup paperSize="9" scale="72" orientation="portrait" r:id="rId1"/>
  <headerFooter>
    <oddFooter>&amp;R&amp;A</oddFooter>
  </headerFooter>
  <rowBreaks count="1" manualBreakCount="1">
    <brk id="77" min="1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Φύλλο8">
    <pageSetUpPr fitToPage="1"/>
  </sheetPr>
  <dimension ref="A1:E45"/>
  <sheetViews>
    <sheetView zoomScaleNormal="100" zoomScaleSheetLayoutView="100" workbookViewId="0">
      <selection activeCell="B3" sqref="B3"/>
    </sheetView>
  </sheetViews>
  <sheetFormatPr defaultColWidth="9.109375" defaultRowHeight="14.4"/>
  <cols>
    <col min="1" max="1" width="5.6640625" style="102" customWidth="1"/>
    <col min="2" max="2" width="78.33203125" style="102" customWidth="1"/>
    <col min="3" max="3" width="52.5546875" style="102" customWidth="1"/>
    <col min="4" max="4" width="28.44140625" style="102" customWidth="1"/>
    <col min="5" max="5" width="18.6640625" style="102" customWidth="1"/>
    <col min="6" max="16384" width="9.109375" style="102"/>
  </cols>
  <sheetData>
    <row r="1" spans="1:5" ht="54.75" customHeight="1" thickBot="1">
      <c r="A1" s="457" t="s">
        <v>289</v>
      </c>
      <c r="B1" s="458"/>
      <c r="C1" s="458"/>
      <c r="D1" s="458"/>
      <c r="E1" s="460"/>
    </row>
    <row r="2" spans="1:5" ht="43.8" thickBot="1">
      <c r="A2" s="33" t="s">
        <v>202</v>
      </c>
      <c r="B2" s="34" t="s">
        <v>203</v>
      </c>
      <c r="C2" s="35" t="s">
        <v>204</v>
      </c>
      <c r="D2" s="106" t="s">
        <v>182</v>
      </c>
      <c r="E2" s="106" t="s">
        <v>201</v>
      </c>
    </row>
    <row r="3" spans="1:5" s="316" customFormat="1" ht="31.5" customHeight="1">
      <c r="A3" s="314">
        <v>1</v>
      </c>
      <c r="B3" s="184"/>
      <c r="C3" s="185"/>
      <c r="D3" s="245"/>
      <c r="E3" s="253"/>
    </row>
    <row r="4" spans="1:5" s="316" customFormat="1" ht="31.5" customHeight="1">
      <c r="A4" s="315">
        <v>2</v>
      </c>
      <c r="B4" s="186"/>
      <c r="C4" s="187"/>
      <c r="D4" s="246"/>
      <c r="E4" s="254"/>
    </row>
    <row r="5" spans="1:5" s="316" customFormat="1" ht="31.5" customHeight="1">
      <c r="A5" s="315">
        <v>3</v>
      </c>
      <c r="B5" s="186"/>
      <c r="C5" s="187"/>
      <c r="D5" s="246"/>
      <c r="E5" s="254"/>
    </row>
    <row r="6" spans="1:5" s="316" customFormat="1" ht="31.5" customHeight="1">
      <c r="A6" s="315">
        <v>4</v>
      </c>
      <c r="B6" s="186"/>
      <c r="C6" s="187"/>
      <c r="D6" s="246"/>
      <c r="E6" s="254"/>
    </row>
    <row r="7" spans="1:5" s="316" customFormat="1" ht="31.5" customHeight="1">
      <c r="A7" s="315">
        <v>5</v>
      </c>
      <c r="B7" s="186"/>
      <c r="C7" s="187"/>
      <c r="D7" s="246"/>
      <c r="E7" s="254"/>
    </row>
    <row r="8" spans="1:5" s="316" customFormat="1" ht="31.5" customHeight="1">
      <c r="A8" s="315">
        <v>6</v>
      </c>
      <c r="B8" s="186"/>
      <c r="C8" s="187"/>
      <c r="D8" s="246"/>
      <c r="E8" s="254"/>
    </row>
    <row r="9" spans="1:5" s="316" customFormat="1" ht="31.5" customHeight="1">
      <c r="A9" s="315">
        <v>7</v>
      </c>
      <c r="B9" s="186"/>
      <c r="C9" s="187"/>
      <c r="D9" s="246"/>
      <c r="E9" s="254"/>
    </row>
    <row r="10" spans="1:5" s="316" customFormat="1" ht="31.5" customHeight="1">
      <c r="A10" s="315">
        <v>8</v>
      </c>
      <c r="B10" s="186"/>
      <c r="C10" s="187"/>
      <c r="D10" s="246"/>
      <c r="E10" s="254"/>
    </row>
    <row r="11" spans="1:5" s="316" customFormat="1" ht="31.5" customHeight="1">
      <c r="A11" s="315">
        <v>9</v>
      </c>
      <c r="B11" s="186"/>
      <c r="C11" s="187"/>
      <c r="D11" s="246"/>
      <c r="E11" s="254"/>
    </row>
    <row r="12" spans="1:5" s="316" customFormat="1" ht="31.5" customHeight="1">
      <c r="A12" s="315">
        <v>10</v>
      </c>
      <c r="B12" s="186"/>
      <c r="C12" s="187"/>
      <c r="D12" s="246"/>
      <c r="E12" s="254"/>
    </row>
    <row r="13" spans="1:5" s="316" customFormat="1" ht="31.5" customHeight="1">
      <c r="A13" s="315">
        <v>11</v>
      </c>
      <c r="B13" s="186"/>
      <c r="C13" s="187"/>
      <c r="D13" s="246"/>
      <c r="E13" s="254"/>
    </row>
    <row r="14" spans="1:5" s="316" customFormat="1" ht="31.5" customHeight="1">
      <c r="A14" s="315">
        <v>12</v>
      </c>
      <c r="B14" s="186"/>
      <c r="C14" s="187"/>
      <c r="D14" s="246"/>
      <c r="E14" s="254"/>
    </row>
    <row r="15" spans="1:5" s="316" customFormat="1" ht="31.5" customHeight="1">
      <c r="A15" s="315">
        <v>13</v>
      </c>
      <c r="B15" s="186"/>
      <c r="C15" s="187"/>
      <c r="D15" s="246"/>
      <c r="E15" s="254"/>
    </row>
    <row r="16" spans="1:5" s="316" customFormat="1" ht="31.5" customHeight="1">
      <c r="A16" s="315">
        <v>14</v>
      </c>
      <c r="B16" s="186"/>
      <c r="C16" s="187"/>
      <c r="D16" s="246"/>
      <c r="E16" s="254"/>
    </row>
    <row r="17" spans="1:5" s="316" customFormat="1" ht="31.5" customHeight="1">
      <c r="A17" s="315">
        <v>15</v>
      </c>
      <c r="B17" s="186"/>
      <c r="C17" s="187"/>
      <c r="D17" s="246"/>
      <c r="E17" s="254"/>
    </row>
    <row r="18" spans="1:5" s="316" customFormat="1" ht="31.5" customHeight="1">
      <c r="A18" s="315">
        <v>16</v>
      </c>
      <c r="B18" s="186"/>
      <c r="C18" s="187"/>
      <c r="D18" s="246"/>
      <c r="E18" s="254"/>
    </row>
    <row r="19" spans="1:5" s="316" customFormat="1" ht="31.5" customHeight="1">
      <c r="A19" s="315">
        <v>17</v>
      </c>
      <c r="B19" s="186"/>
      <c r="C19" s="187"/>
      <c r="D19" s="246"/>
      <c r="E19" s="254"/>
    </row>
    <row r="20" spans="1:5" s="316" customFormat="1" ht="31.5" customHeight="1">
      <c r="A20" s="315">
        <v>18</v>
      </c>
      <c r="B20" s="186"/>
      <c r="C20" s="187"/>
      <c r="D20" s="246"/>
      <c r="E20" s="254"/>
    </row>
    <row r="21" spans="1:5" s="316" customFormat="1" ht="31.5" customHeight="1">
      <c r="A21" s="315">
        <v>19</v>
      </c>
      <c r="B21" s="186"/>
      <c r="C21" s="187"/>
      <c r="D21" s="246"/>
      <c r="E21" s="254"/>
    </row>
    <row r="22" spans="1:5" s="316" customFormat="1" ht="31.5" customHeight="1">
      <c r="A22" s="315">
        <v>20</v>
      </c>
      <c r="B22" s="186"/>
      <c r="C22" s="187"/>
      <c r="D22" s="246"/>
      <c r="E22" s="254"/>
    </row>
    <row r="23" spans="1:5" s="316" customFormat="1" ht="31.5" customHeight="1">
      <c r="A23" s="315">
        <v>21</v>
      </c>
      <c r="B23" s="186"/>
      <c r="C23" s="187"/>
      <c r="D23" s="246"/>
      <c r="E23" s="254"/>
    </row>
    <row r="24" spans="1:5" s="316" customFormat="1" ht="31.5" customHeight="1">
      <c r="A24" s="315">
        <v>22</v>
      </c>
      <c r="B24" s="186"/>
      <c r="C24" s="187"/>
      <c r="D24" s="246"/>
      <c r="E24" s="254"/>
    </row>
    <row r="25" spans="1:5" s="316" customFormat="1" ht="31.5" customHeight="1">
      <c r="A25" s="315">
        <v>23</v>
      </c>
      <c r="B25" s="186"/>
      <c r="C25" s="187"/>
      <c r="D25" s="246"/>
      <c r="E25" s="254"/>
    </row>
    <row r="26" spans="1:5" s="316" customFormat="1" ht="31.5" customHeight="1">
      <c r="A26" s="315">
        <v>24</v>
      </c>
      <c r="B26" s="186"/>
      <c r="C26" s="187"/>
      <c r="D26" s="246"/>
      <c r="E26" s="254"/>
    </row>
    <row r="27" spans="1:5" s="316" customFormat="1" ht="31.5" customHeight="1">
      <c r="A27" s="315">
        <v>25</v>
      </c>
      <c r="B27" s="186"/>
      <c r="C27" s="187"/>
      <c r="D27" s="246"/>
      <c r="E27" s="254"/>
    </row>
    <row r="28" spans="1:5" s="316" customFormat="1" ht="31.5" customHeight="1">
      <c r="A28" s="315">
        <v>26</v>
      </c>
      <c r="B28" s="186"/>
      <c r="C28" s="187"/>
      <c r="D28" s="246"/>
      <c r="E28" s="254"/>
    </row>
    <row r="29" spans="1:5" s="316" customFormat="1" ht="31.5" customHeight="1">
      <c r="A29" s="315">
        <v>27</v>
      </c>
      <c r="B29" s="186"/>
      <c r="C29" s="187"/>
      <c r="D29" s="246"/>
      <c r="E29" s="254"/>
    </row>
    <row r="30" spans="1:5" s="316" customFormat="1" ht="31.5" customHeight="1">
      <c r="A30" s="315">
        <v>28</v>
      </c>
      <c r="B30" s="186"/>
      <c r="C30" s="187"/>
      <c r="D30" s="246"/>
      <c r="E30" s="254"/>
    </row>
    <row r="31" spans="1:5" s="316" customFormat="1" ht="31.5" customHeight="1">
      <c r="A31" s="315">
        <v>29</v>
      </c>
      <c r="B31" s="186"/>
      <c r="C31" s="187"/>
      <c r="D31" s="246"/>
      <c r="E31" s="254"/>
    </row>
    <row r="32" spans="1:5" s="316" customFormat="1" ht="31.5" customHeight="1">
      <c r="A32" s="315">
        <v>30</v>
      </c>
      <c r="B32" s="186"/>
      <c r="C32" s="187"/>
      <c r="D32" s="246"/>
      <c r="E32" s="254"/>
    </row>
    <row r="33" spans="1:5" s="316" customFormat="1" ht="31.5" customHeight="1">
      <c r="A33" s="315">
        <v>31</v>
      </c>
      <c r="B33" s="186"/>
      <c r="C33" s="187"/>
      <c r="D33" s="246"/>
      <c r="E33" s="254"/>
    </row>
    <row r="34" spans="1:5" s="316" customFormat="1" ht="31.5" customHeight="1">
      <c r="A34" s="315">
        <v>32</v>
      </c>
      <c r="B34" s="186"/>
      <c r="C34" s="187"/>
      <c r="D34" s="246"/>
      <c r="E34" s="254"/>
    </row>
    <row r="35" spans="1:5" s="316" customFormat="1" ht="31.5" customHeight="1">
      <c r="A35" s="315">
        <v>33</v>
      </c>
      <c r="B35" s="186"/>
      <c r="C35" s="187"/>
      <c r="D35" s="246"/>
      <c r="E35" s="254"/>
    </row>
    <row r="36" spans="1:5" s="316" customFormat="1" ht="31.5" customHeight="1">
      <c r="A36" s="315">
        <v>34</v>
      </c>
      <c r="B36" s="186"/>
      <c r="C36" s="187"/>
      <c r="D36" s="246"/>
      <c r="E36" s="254"/>
    </row>
    <row r="37" spans="1:5" s="316" customFormat="1" ht="31.5" customHeight="1">
      <c r="A37" s="315">
        <v>35</v>
      </c>
      <c r="B37" s="186"/>
      <c r="C37" s="187"/>
      <c r="D37" s="246"/>
      <c r="E37" s="254"/>
    </row>
    <row r="38" spans="1:5" s="316" customFormat="1" ht="31.5" customHeight="1">
      <c r="A38" s="315">
        <v>36</v>
      </c>
      <c r="B38" s="186"/>
      <c r="C38" s="187"/>
      <c r="D38" s="246"/>
      <c r="E38" s="254"/>
    </row>
    <row r="39" spans="1:5" s="316" customFormat="1" ht="31.5" customHeight="1">
      <c r="A39" s="315">
        <v>37</v>
      </c>
      <c r="B39" s="186"/>
      <c r="C39" s="187"/>
      <c r="D39" s="246"/>
      <c r="E39" s="254"/>
    </row>
    <row r="40" spans="1:5" s="316" customFormat="1" ht="31.5" customHeight="1">
      <c r="A40" s="315">
        <v>38</v>
      </c>
      <c r="B40" s="186"/>
      <c r="C40" s="187"/>
      <c r="D40" s="246"/>
      <c r="E40" s="254"/>
    </row>
    <row r="41" spans="1:5" s="316" customFormat="1" ht="31.5" customHeight="1">
      <c r="A41" s="315">
        <v>39</v>
      </c>
      <c r="B41" s="186"/>
      <c r="C41" s="187"/>
      <c r="D41" s="246"/>
      <c r="E41" s="254"/>
    </row>
    <row r="42" spans="1:5" s="316" customFormat="1" ht="31.5" customHeight="1">
      <c r="A42" s="315">
        <v>40</v>
      </c>
      <c r="B42" s="186"/>
      <c r="C42" s="187"/>
      <c r="D42" s="246"/>
      <c r="E42" s="254"/>
    </row>
    <row r="43" spans="1:5" s="316" customFormat="1" ht="31.5" customHeight="1">
      <c r="A43" s="315">
        <v>41</v>
      </c>
      <c r="B43" s="186"/>
      <c r="C43" s="187"/>
      <c r="D43" s="246"/>
      <c r="E43" s="254"/>
    </row>
    <row r="44" spans="1:5" s="316" customFormat="1" ht="31.5" customHeight="1" thickBot="1">
      <c r="A44" s="317">
        <v>42</v>
      </c>
      <c r="B44" s="188"/>
      <c r="C44" s="189"/>
      <c r="D44" s="247"/>
      <c r="E44" s="255"/>
    </row>
    <row r="45" spans="1:5" ht="21.6" thickBot="1">
      <c r="A45" s="464" t="s">
        <v>168</v>
      </c>
      <c r="B45" s="465"/>
      <c r="C45" s="466"/>
      <c r="D45" s="244"/>
      <c r="E45" s="140">
        <f>SUM(E3:E44)</f>
        <v>0</v>
      </c>
    </row>
  </sheetData>
  <sheetProtection algorithmName="SHA-512" hashValue="nXcEje2EG2Tq8ibYAtW5/xJ7oIlgEq6O1XWH8jFzgTmsrKwv0Uk3AvdZ90oVgs1ZBIqdmZ675E3qpB5o813Keg==" saltValue="piFmAA8k5E3fdk287MQz8Q==" spinCount="100000" sheet="1" objects="1" scenarios="1" selectLockedCells="1"/>
  <mergeCells count="2">
    <mergeCell ref="A1:E1"/>
    <mergeCell ref="A45:C45"/>
  </mergeCells>
  <pageMargins left="0.70866141732283472" right="0.48" top="0.56000000000000005" bottom="0.74803149606299213" header="0.31496062992125984" footer="0.31496062992125984"/>
  <pageSetup paperSize="9" scale="49" orientation="portrait" r:id="rId1"/>
  <headerFooter>
    <oddFooter>&amp;RΛοιπές άμεσες δαπάνες / Other direct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DATA!$A$45:$A$51</xm:f>
          </x14:formula1>
          <xm:sqref>D3:D44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Φύλλο9">
    <pageSetUpPr fitToPage="1"/>
  </sheetPr>
  <dimension ref="A1:E63"/>
  <sheetViews>
    <sheetView zoomScale="85" zoomScaleNormal="85" zoomScaleSheetLayoutView="85" workbookViewId="0">
      <selection activeCell="B3" sqref="B3"/>
    </sheetView>
  </sheetViews>
  <sheetFormatPr defaultColWidth="9.109375" defaultRowHeight="14.4"/>
  <cols>
    <col min="1" max="1" width="4.6640625" style="102" customWidth="1"/>
    <col min="2" max="2" width="90.33203125" style="102" customWidth="1"/>
    <col min="3" max="3" width="60.109375" style="102" customWidth="1"/>
    <col min="4" max="4" width="31" style="102" customWidth="1"/>
    <col min="5" max="5" width="18.6640625" style="102" customWidth="1"/>
    <col min="6" max="16384" width="9.109375" style="102"/>
  </cols>
  <sheetData>
    <row r="1" spans="1:5" ht="53.25" customHeight="1" thickBot="1">
      <c r="A1" s="457" t="s">
        <v>25</v>
      </c>
      <c r="B1" s="458"/>
      <c r="C1" s="458"/>
      <c r="D1" s="458"/>
      <c r="E1" s="460"/>
    </row>
    <row r="2" spans="1:5" ht="43.8" thickBot="1">
      <c r="A2" s="33" t="s">
        <v>202</v>
      </c>
      <c r="B2" s="34" t="s">
        <v>203</v>
      </c>
      <c r="C2" s="35" t="s">
        <v>204</v>
      </c>
      <c r="D2" s="106" t="s">
        <v>182</v>
      </c>
      <c r="E2" s="106" t="s">
        <v>201</v>
      </c>
    </row>
    <row r="3" spans="1:5" ht="31.5" customHeight="1">
      <c r="A3" s="314">
        <v>1</v>
      </c>
      <c r="B3" s="181"/>
      <c r="C3" s="182"/>
      <c r="D3" s="245"/>
      <c r="E3" s="253"/>
    </row>
    <row r="4" spans="1:5" ht="31.5" customHeight="1">
      <c r="A4" s="315">
        <v>2</v>
      </c>
      <c r="B4" s="180"/>
      <c r="C4" s="183"/>
      <c r="D4" s="246"/>
      <c r="E4" s="254"/>
    </row>
    <row r="5" spans="1:5" ht="31.5" customHeight="1">
      <c r="A5" s="315">
        <v>3</v>
      </c>
      <c r="B5" s="180"/>
      <c r="C5" s="183"/>
      <c r="D5" s="246"/>
      <c r="E5" s="254"/>
    </row>
    <row r="6" spans="1:5" ht="31.5" customHeight="1">
      <c r="A6" s="315">
        <v>4</v>
      </c>
      <c r="B6" s="180"/>
      <c r="C6" s="183"/>
      <c r="D6" s="246"/>
      <c r="E6" s="254"/>
    </row>
    <row r="7" spans="1:5" ht="31.5" customHeight="1">
      <c r="A7" s="315">
        <v>5</v>
      </c>
      <c r="B7" s="180"/>
      <c r="C7" s="183"/>
      <c r="D7" s="246"/>
      <c r="E7" s="254"/>
    </row>
    <row r="8" spans="1:5" ht="31.5" customHeight="1">
      <c r="A8" s="315">
        <v>6</v>
      </c>
      <c r="B8" s="180"/>
      <c r="C8" s="183"/>
      <c r="D8" s="246"/>
      <c r="E8" s="254"/>
    </row>
    <row r="9" spans="1:5" ht="31.5" customHeight="1">
      <c r="A9" s="315">
        <v>7</v>
      </c>
      <c r="B9" s="180"/>
      <c r="C9" s="183"/>
      <c r="D9" s="246"/>
      <c r="E9" s="254"/>
    </row>
    <row r="10" spans="1:5" ht="31.5" customHeight="1">
      <c r="A10" s="315">
        <v>8</v>
      </c>
      <c r="B10" s="180"/>
      <c r="C10" s="183"/>
      <c r="D10" s="246"/>
      <c r="E10" s="254"/>
    </row>
    <row r="11" spans="1:5" ht="31.5" customHeight="1">
      <c r="A11" s="315">
        <v>9</v>
      </c>
      <c r="B11" s="180"/>
      <c r="C11" s="183"/>
      <c r="D11" s="246"/>
      <c r="E11" s="254"/>
    </row>
    <row r="12" spans="1:5" ht="31.5" customHeight="1">
      <c r="A12" s="315">
        <v>10</v>
      </c>
      <c r="B12" s="180"/>
      <c r="C12" s="183"/>
      <c r="D12" s="246"/>
      <c r="E12" s="254"/>
    </row>
    <row r="13" spans="1:5" ht="31.5" customHeight="1">
      <c r="A13" s="315">
        <v>11</v>
      </c>
      <c r="B13" s="180"/>
      <c r="C13" s="183"/>
      <c r="D13" s="246"/>
      <c r="E13" s="254"/>
    </row>
    <row r="14" spans="1:5" ht="31.5" customHeight="1">
      <c r="A14" s="315">
        <v>12</v>
      </c>
      <c r="B14" s="180"/>
      <c r="C14" s="183"/>
      <c r="D14" s="246"/>
      <c r="E14" s="254"/>
    </row>
    <row r="15" spans="1:5" ht="31.5" customHeight="1">
      <c r="A15" s="315">
        <v>13</v>
      </c>
      <c r="B15" s="180"/>
      <c r="C15" s="183"/>
      <c r="D15" s="246"/>
      <c r="E15" s="254"/>
    </row>
    <row r="16" spans="1:5" ht="31.5" customHeight="1">
      <c r="A16" s="315">
        <v>14</v>
      </c>
      <c r="B16" s="180"/>
      <c r="C16" s="183"/>
      <c r="D16" s="246"/>
      <c r="E16" s="254"/>
    </row>
    <row r="17" spans="1:5" ht="31.5" customHeight="1">
      <c r="A17" s="315">
        <v>15</v>
      </c>
      <c r="B17" s="180"/>
      <c r="C17" s="183"/>
      <c r="D17" s="246"/>
      <c r="E17" s="254"/>
    </row>
    <row r="18" spans="1:5" ht="31.5" customHeight="1">
      <c r="A18" s="315">
        <v>16</v>
      </c>
      <c r="B18" s="180"/>
      <c r="C18" s="183"/>
      <c r="D18" s="246"/>
      <c r="E18" s="254"/>
    </row>
    <row r="19" spans="1:5" ht="31.5" customHeight="1">
      <c r="A19" s="315">
        <v>17</v>
      </c>
      <c r="B19" s="180"/>
      <c r="C19" s="183"/>
      <c r="D19" s="246"/>
      <c r="E19" s="254"/>
    </row>
    <row r="20" spans="1:5" ht="31.5" customHeight="1">
      <c r="A20" s="315">
        <v>18</v>
      </c>
      <c r="B20" s="180"/>
      <c r="C20" s="183"/>
      <c r="D20" s="246"/>
      <c r="E20" s="254"/>
    </row>
    <row r="21" spans="1:5" ht="31.5" customHeight="1">
      <c r="A21" s="315">
        <v>19</v>
      </c>
      <c r="B21" s="180"/>
      <c r="C21" s="183"/>
      <c r="D21" s="246"/>
      <c r="E21" s="254"/>
    </row>
    <row r="22" spans="1:5" ht="31.5" customHeight="1" thickBot="1">
      <c r="A22" s="315">
        <v>20</v>
      </c>
      <c r="B22" s="180"/>
      <c r="C22" s="183"/>
      <c r="D22" s="246"/>
      <c r="E22" s="254"/>
    </row>
    <row r="23" spans="1:5" ht="26.4" thickBot="1">
      <c r="A23" s="95" t="s">
        <v>28</v>
      </c>
      <c r="B23" s="96"/>
      <c r="C23" s="97"/>
      <c r="D23" s="97"/>
      <c r="E23" s="141">
        <f>SUM(E3:E22)</f>
        <v>0</v>
      </c>
    </row>
    <row r="63" spans="2:2">
      <c r="B63" s="102">
        <v>12</v>
      </c>
    </row>
  </sheetData>
  <sheetProtection algorithmName="SHA-512" hashValue="tGtG/ycE1Zip1zwRrxoGYibJDrJrwALkWmalCK8iOFhTxlBCYonKSyvjAAmSq5lD/vmTn+rw4D2aQDmH6UvpAw==" saltValue="fia5ytg3YyuUMmhL7jss2w==" spinCount="100000" sheet="1" objects="1" scenarios="1" selectLockedCells="1"/>
  <mergeCells count="1">
    <mergeCell ref="A1:E1"/>
  </mergeCells>
  <pageMargins left="0.70866141732283472" right="0.62992125984251968" top="0.44" bottom="0.74803149606299213" header="0.31496062992125984" footer="0.31496062992125984"/>
  <pageSetup paperSize="9" scale="64" orientation="landscape" r:id="rId1"/>
  <headerFooter>
    <oddFooter xml:space="preserve">&amp;RΠροϋπολογιστικό κόστος Ανακατασκευής - ανακαίνισης ακινήτου / Budgeted cost of reconstruction or renovation of property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DATA!$A$45:$A$51</xm:f>
          </x14:formula1>
          <xm:sqref>D3:D22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59999389629810485"/>
  </sheetPr>
  <dimension ref="A1:BA111"/>
  <sheetViews>
    <sheetView zoomScale="130" zoomScaleNormal="130" zoomScaleSheetLayoutView="100" workbookViewId="0">
      <selection activeCell="B2" sqref="B2"/>
    </sheetView>
  </sheetViews>
  <sheetFormatPr defaultColWidth="9" defaultRowHeight="14.4"/>
  <cols>
    <col min="1" max="1" width="6.88671875" style="288" customWidth="1"/>
    <col min="2" max="2" width="79.6640625" style="288" customWidth="1"/>
    <col min="3" max="3" width="12.109375" style="288" bestFit="1" customWidth="1"/>
    <col min="4" max="4" width="11.109375" style="288" customWidth="1"/>
    <col min="5" max="5" width="14" style="288" customWidth="1"/>
    <col min="6" max="6" width="1.109375" style="288" customWidth="1"/>
    <col min="7" max="7" width="20.44140625" style="289" customWidth="1"/>
    <col min="8" max="11" width="9" style="288"/>
    <col min="12" max="12" width="10.88671875" style="102" customWidth="1"/>
    <col min="13" max="49" width="10.88671875" style="288" customWidth="1"/>
    <col min="50" max="52" width="28" style="288" customWidth="1"/>
    <col min="53" max="53" width="28" style="282" customWidth="1"/>
    <col min="54" max="16384" width="9" style="288"/>
  </cols>
  <sheetData>
    <row r="1" spans="1:53" ht="60.6" thickBot="1">
      <c r="A1" s="467" t="s">
        <v>199</v>
      </c>
      <c r="B1" s="273" t="s">
        <v>196</v>
      </c>
      <c r="C1" s="272" t="s">
        <v>124</v>
      </c>
      <c r="D1" s="272" t="s">
        <v>138</v>
      </c>
      <c r="E1" s="272" t="s">
        <v>211</v>
      </c>
      <c r="G1" s="272" t="s">
        <v>138</v>
      </c>
      <c r="BA1" s="278" t="s">
        <v>182</v>
      </c>
    </row>
    <row r="2" spans="1:53" ht="15" thickBot="1">
      <c r="A2" s="468"/>
      <c r="B2" s="271" t="s">
        <v>173</v>
      </c>
      <c r="C2" s="279">
        <f>DSUM(Προσωπικό!$A$2:$O$44,Προσωπικό!$O$2,BA1:BA2)</f>
        <v>0</v>
      </c>
      <c r="D2" s="280" t="str">
        <f>IF(C13=0,"",C2/C13)</f>
        <v/>
      </c>
      <c r="E2" s="279">
        <f>ROUND(C2*Προϋπολογισμός!$B$7,2)</f>
        <v>0</v>
      </c>
      <c r="G2" s="281" t="str">
        <f>+BA2</f>
        <v>Φορέας / Project Promoter</v>
      </c>
      <c r="BA2" s="282" t="s">
        <v>184</v>
      </c>
    </row>
    <row r="3" spans="1:53" ht="14.25" customHeight="1">
      <c r="A3" s="468"/>
      <c r="B3" s="271" t="s">
        <v>200</v>
      </c>
      <c r="C3" s="279">
        <f>DSUM(Εθελοντές!$A$3:$G$53,Εθελοντές!$G$3,BA1:BA2)</f>
        <v>0</v>
      </c>
      <c r="D3" s="280" t="str">
        <f>IF(C13=0,"",C3/C13)</f>
        <v/>
      </c>
      <c r="E3" s="279">
        <f>ROUND(C3*Προϋπολογισμός!$B$7,2)</f>
        <v>0</v>
      </c>
      <c r="G3" s="473" t="str">
        <f>IF($E$111=0,"",+E13/$E$111)</f>
        <v/>
      </c>
    </row>
    <row r="4" spans="1:53" ht="15" thickBot="1">
      <c r="A4" s="468"/>
      <c r="B4" s="267" t="s">
        <v>174</v>
      </c>
      <c r="C4" s="283">
        <f>DSUM(Ταξίδια!$A$2:$O$28,Ταξίδια!$O$2,BA1:BA2)</f>
        <v>0</v>
      </c>
      <c r="D4" s="284" t="str">
        <f>IF(C13=0,"",C4/C13)</f>
        <v/>
      </c>
      <c r="E4" s="279">
        <f>ROUND(C4*Προϋπολογισμός!$B$7,2)</f>
        <v>0</v>
      </c>
      <c r="G4" s="474"/>
    </row>
    <row r="5" spans="1:53">
      <c r="A5" s="468"/>
      <c r="B5" s="267" t="s">
        <v>175</v>
      </c>
      <c r="C5" s="283">
        <f>DSUM(Αποσβέσεις!$A$2:$K$23,Αποσβέσεις!$K$2,BA1:BA2)</f>
        <v>0</v>
      </c>
      <c r="D5" s="284" t="str">
        <f>IF(C13=0,"",C5/C13)</f>
        <v/>
      </c>
      <c r="E5" s="279">
        <f>ROUND(C5*Προϋπολογισμός!$B$7,2)</f>
        <v>0</v>
      </c>
      <c r="BA5" s="278"/>
    </row>
    <row r="6" spans="1:53">
      <c r="A6" s="468"/>
      <c r="B6" s="267" t="s">
        <v>176</v>
      </c>
      <c r="C6" s="283">
        <f>DSUM(Εξοπλισμός!$A$2:$G$23,Εξοπλισμός!$G$2,BA1:BA2)</f>
        <v>0</v>
      </c>
      <c r="D6" s="284" t="str">
        <f>IF(C13=0,"",C6/C13)</f>
        <v/>
      </c>
      <c r="E6" s="279">
        <f>ROUND(C6*Προϋπολογισμός!$B$7,2)</f>
        <v>0</v>
      </c>
      <c r="BA6" s="278"/>
    </row>
    <row r="7" spans="1:53">
      <c r="A7" s="468"/>
      <c r="B7" s="267" t="s">
        <v>132</v>
      </c>
      <c r="C7" s="283">
        <f>DSUM(Αναλώσιμα!$A$2:$G$17,Αναλώσιμα!$G$2,BA1:BA2)</f>
        <v>0</v>
      </c>
      <c r="D7" s="284" t="str">
        <f>IF(C13=0,"",C7/C13)</f>
        <v/>
      </c>
      <c r="E7" s="279">
        <f>ROUND(C7*Προϋπολογισμός!$B$7,2)</f>
        <v>0</v>
      </c>
    </row>
    <row r="8" spans="1:53">
      <c r="A8" s="468"/>
      <c r="B8" s="267" t="s">
        <v>177</v>
      </c>
      <c r="C8" s="283">
        <f>DSUM(Υπεργολαβίες!$A$2:$E$22,Υπεργολαβίες!$E$2,BA1:BA2)</f>
        <v>0</v>
      </c>
      <c r="D8" s="284" t="str">
        <f>IF(C13=0,"",C8/C13)</f>
        <v/>
      </c>
      <c r="E8" s="279">
        <f>ROUND(C8*Προϋπολογισμός!$B$7,2)</f>
        <v>0</v>
      </c>
    </row>
    <row r="9" spans="1:53" ht="15" thickBot="1">
      <c r="A9" s="468"/>
      <c r="B9" s="268" t="s">
        <v>178</v>
      </c>
      <c r="C9" s="285">
        <f>DSUM('Λοιπές άμεσες'!$A$2:$E$44,'Λοιπές άμεσες'!$E$2,BA1:BA2)</f>
        <v>0</v>
      </c>
      <c r="D9" s="286" t="str">
        <f>IF(C13=0,"",C9/C13)</f>
        <v/>
      </c>
      <c r="E9" s="287">
        <f>ROUND(C9*Προϋπολογισμός!$B$7,2)</f>
        <v>0</v>
      </c>
    </row>
    <row r="10" spans="1:53">
      <c r="A10" s="468"/>
      <c r="B10" s="269" t="s">
        <v>26</v>
      </c>
      <c r="C10" s="259">
        <f>SUM(C2:C9)</f>
        <v>0</v>
      </c>
      <c r="D10" s="260"/>
      <c r="E10" s="274">
        <f>SUM(E2:E9)</f>
        <v>0</v>
      </c>
    </row>
    <row r="11" spans="1:53">
      <c r="A11" s="468"/>
      <c r="B11" s="267" t="s">
        <v>197</v>
      </c>
      <c r="C11" s="261">
        <f>DSUM(Ανακατασκευή!$A$2:$E$22,Ανακατασκευή!$E$2,BA1:BA2)</f>
        <v>0</v>
      </c>
      <c r="D11" s="262" t="str">
        <f>IF(C13=0,"",C11/C13)</f>
        <v/>
      </c>
      <c r="E11" s="279">
        <f>ROUND(C11*Προϋπολογισμός!$B$7,2)</f>
        <v>0</v>
      </c>
    </row>
    <row r="12" spans="1:53" ht="15" thickBot="1">
      <c r="A12" s="468"/>
      <c r="B12" s="268" t="s">
        <v>198</v>
      </c>
      <c r="C12" s="263">
        <f>+C2*Προϋπολογισμός!$B$9</f>
        <v>0</v>
      </c>
      <c r="D12" s="264" t="str">
        <f>IF(C13=0,"",C12/C13)</f>
        <v/>
      </c>
      <c r="E12" s="287">
        <f>ROUND(C12*Προϋπολογισμός!$B$7,2)</f>
        <v>0</v>
      </c>
    </row>
    <row r="13" spans="1:53" ht="14.25" customHeight="1" thickBot="1">
      <c r="A13" s="469"/>
      <c r="B13" s="270" t="s">
        <v>27</v>
      </c>
      <c r="C13" s="265">
        <f>SUM(C10:C12)</f>
        <v>0</v>
      </c>
      <c r="D13" s="266">
        <f>SUM(D2:D12)</f>
        <v>0</v>
      </c>
      <c r="E13" s="265">
        <f>SUM(E10:E12)</f>
        <v>0</v>
      </c>
    </row>
    <row r="14" spans="1:53" ht="15" thickBot="1"/>
    <row r="15" spans="1:53" ht="60.6" thickBot="1">
      <c r="A15" s="467" t="s">
        <v>210</v>
      </c>
      <c r="B15" s="273" t="s">
        <v>196</v>
      </c>
      <c r="C15" s="272" t="s">
        <v>124</v>
      </c>
      <c r="D15" s="272" t="s">
        <v>138</v>
      </c>
      <c r="E15" s="272" t="s">
        <v>211</v>
      </c>
      <c r="G15" s="272" t="s">
        <v>138</v>
      </c>
      <c r="BA15" s="278" t="s">
        <v>182</v>
      </c>
    </row>
    <row r="16" spans="1:53" ht="15" thickBot="1">
      <c r="A16" s="468"/>
      <c r="B16" s="271" t="s">
        <v>173</v>
      </c>
      <c r="C16" s="279">
        <f>DSUM(Προσωπικό!$A$2:$O$44,Προσωπικό!$O$2,BA15:BA16)</f>
        <v>0</v>
      </c>
      <c r="D16" s="280" t="str">
        <f>IF(C27=0,"",C16/C27)</f>
        <v/>
      </c>
      <c r="E16" s="279">
        <f>ROUND(C16*Προϋπολογισμός!$B$7,2)</f>
        <v>0</v>
      </c>
      <c r="G16" s="281" t="str">
        <f>+BA16</f>
        <v>Εταίρος 1 / Partner 1</v>
      </c>
      <c r="BA16" s="282" t="s">
        <v>185</v>
      </c>
    </row>
    <row r="17" spans="1:53" ht="14.25" customHeight="1">
      <c r="A17" s="468"/>
      <c r="B17" s="271" t="s">
        <v>200</v>
      </c>
      <c r="C17" s="279">
        <f>DSUM(Εθελοντές!$A$3:$G$53,Εθελοντές!$G$3,BA15:BA16)</f>
        <v>0</v>
      </c>
      <c r="D17" s="280" t="str">
        <f>IF(C27=0,"",C17/C27)</f>
        <v/>
      </c>
      <c r="E17" s="279">
        <f>ROUND(C17*Προϋπολογισμός!$B$7,2)</f>
        <v>0</v>
      </c>
      <c r="G17" s="473" t="str">
        <f>IF($E$111=0,"",+E27/$E$111)</f>
        <v/>
      </c>
    </row>
    <row r="18" spans="1:53" ht="11.7" customHeight="1" thickBot="1">
      <c r="A18" s="468"/>
      <c r="B18" s="267" t="s">
        <v>174</v>
      </c>
      <c r="C18" s="283">
        <f>DSUM(Ταξίδια!$A$2:$O$28,Ταξίδια!$O$2,BA15:BA16)</f>
        <v>0</v>
      </c>
      <c r="D18" s="284" t="str">
        <f>IF(C27=0,"",C18/C27)</f>
        <v/>
      </c>
      <c r="E18" s="279">
        <f>ROUND(C18*Προϋπολογισμός!$B$7,2)</f>
        <v>0</v>
      </c>
      <c r="G18" s="474"/>
    </row>
    <row r="19" spans="1:53">
      <c r="A19" s="468"/>
      <c r="B19" s="267" t="s">
        <v>175</v>
      </c>
      <c r="C19" s="283">
        <f>DSUM(Αποσβέσεις!$A$2:$K$23,Αποσβέσεις!$K$2,BA15:BA16)</f>
        <v>0</v>
      </c>
      <c r="D19" s="284" t="str">
        <f>IF(C27=0,"",C19/C27)</f>
        <v/>
      </c>
      <c r="E19" s="279">
        <f>ROUND(C19*Προϋπολογισμός!$B$7,2)</f>
        <v>0</v>
      </c>
      <c r="BA19" s="278"/>
    </row>
    <row r="20" spans="1:53">
      <c r="A20" s="468"/>
      <c r="B20" s="267" t="s">
        <v>176</v>
      </c>
      <c r="C20" s="283">
        <f>DSUM(Εξοπλισμός!$A$2:$G$23,Εξοπλισμός!$G$2,BA15:BA16)</f>
        <v>0</v>
      </c>
      <c r="D20" s="284" t="str">
        <f>IF(C27=0,"",C20/C27)</f>
        <v/>
      </c>
      <c r="E20" s="279">
        <f>ROUND(C20*Προϋπολογισμός!$B$7,2)</f>
        <v>0</v>
      </c>
      <c r="BA20" s="278"/>
    </row>
    <row r="21" spans="1:53">
      <c r="A21" s="468"/>
      <c r="B21" s="267" t="s">
        <v>132</v>
      </c>
      <c r="C21" s="283">
        <f>DSUM(Αναλώσιμα!$A$2:$G$17,Αναλώσιμα!$G$2,BA15:BA16)</f>
        <v>0</v>
      </c>
      <c r="D21" s="284" t="str">
        <f>IF(C27=0,"",C21/C27)</f>
        <v/>
      </c>
      <c r="E21" s="279">
        <f>ROUND(C21*Προϋπολογισμός!$B$7,2)</f>
        <v>0</v>
      </c>
    </row>
    <row r="22" spans="1:53">
      <c r="A22" s="468"/>
      <c r="B22" s="267" t="s">
        <v>177</v>
      </c>
      <c r="C22" s="283">
        <f>DSUM(Υπεργολαβίες!$A$2:$E$22,Υπεργολαβίες!$E$2,BA15:BA16)</f>
        <v>0</v>
      </c>
      <c r="D22" s="284" t="str">
        <f>IF(C27=0,"",C22/C27)</f>
        <v/>
      </c>
      <c r="E22" s="279">
        <f>ROUND(C22*Προϋπολογισμός!$B$7,2)</f>
        <v>0</v>
      </c>
    </row>
    <row r="23" spans="1:53" ht="15" thickBot="1">
      <c r="A23" s="468"/>
      <c r="B23" s="268" t="s">
        <v>178</v>
      </c>
      <c r="C23" s="285">
        <f>DSUM('Λοιπές άμεσες'!$A$2:$E$44,'Λοιπές άμεσες'!$E$2,BA15:BA16)</f>
        <v>0</v>
      </c>
      <c r="D23" s="286" t="str">
        <f>IF(C27=0,"",C23/C27)</f>
        <v/>
      </c>
      <c r="E23" s="287">
        <f>ROUND(C23*Προϋπολογισμός!$B$7,2)</f>
        <v>0</v>
      </c>
    </row>
    <row r="24" spans="1:53">
      <c r="A24" s="468"/>
      <c r="B24" s="269" t="s">
        <v>26</v>
      </c>
      <c r="C24" s="259">
        <f>SUM(C16:C23)</f>
        <v>0</v>
      </c>
      <c r="D24" s="260"/>
      <c r="E24" s="274">
        <f>SUM(E16:E23)</f>
        <v>0</v>
      </c>
    </row>
    <row r="25" spans="1:53">
      <c r="A25" s="468"/>
      <c r="B25" s="267" t="s">
        <v>197</v>
      </c>
      <c r="C25" s="261">
        <f>DSUM(Ανακατασκευή!$A$2:$E$22,Ανακατασκευή!$E$2,BA15:BA16)</f>
        <v>0</v>
      </c>
      <c r="D25" s="262" t="str">
        <f>IF(C27=0,"",C25/C27)</f>
        <v/>
      </c>
      <c r="E25" s="279">
        <f>ROUND(C25*Προϋπολογισμός!$B$7,2)</f>
        <v>0</v>
      </c>
    </row>
    <row r="26" spans="1:53" ht="15" thickBot="1">
      <c r="A26" s="468"/>
      <c r="B26" s="268" t="s">
        <v>198</v>
      </c>
      <c r="C26" s="263">
        <f>+C16*Προϋπολογισμός!$B$9</f>
        <v>0</v>
      </c>
      <c r="D26" s="264" t="str">
        <f>IF(C27=0,"",C26/C27)</f>
        <v/>
      </c>
      <c r="E26" s="287">
        <f>ROUND(C26*Προϋπολογισμός!$B$7,2)</f>
        <v>0</v>
      </c>
    </row>
    <row r="27" spans="1:53" ht="14.25" customHeight="1" thickBot="1">
      <c r="A27" s="469"/>
      <c r="B27" s="270" t="s">
        <v>27</v>
      </c>
      <c r="C27" s="265">
        <f>SUM(C24:C26)</f>
        <v>0</v>
      </c>
      <c r="D27" s="266">
        <f>SUM(D16:D26)</f>
        <v>0</v>
      </c>
      <c r="E27" s="265">
        <f>SUM(E24:E26)</f>
        <v>0</v>
      </c>
    </row>
    <row r="28" spans="1:53" ht="15" thickBot="1"/>
    <row r="29" spans="1:53" ht="60.6" thickBot="1">
      <c r="A29" s="467" t="s">
        <v>212</v>
      </c>
      <c r="B29" s="273" t="s">
        <v>196</v>
      </c>
      <c r="C29" s="272" t="s">
        <v>124</v>
      </c>
      <c r="D29" s="272" t="s">
        <v>138</v>
      </c>
      <c r="E29" s="272" t="s">
        <v>211</v>
      </c>
      <c r="G29" s="272" t="s">
        <v>138</v>
      </c>
      <c r="BA29" s="278" t="s">
        <v>182</v>
      </c>
    </row>
    <row r="30" spans="1:53" ht="15" thickBot="1">
      <c r="A30" s="468"/>
      <c r="B30" s="271" t="s">
        <v>173</v>
      </c>
      <c r="C30" s="279">
        <f>DSUM(Προσωπικό!$A$2:$O$44,Προσωπικό!$O$2,BA29:BA30)</f>
        <v>0</v>
      </c>
      <c r="D30" s="280" t="str">
        <f>IF(C41=0,"",C30/C41)</f>
        <v/>
      </c>
      <c r="E30" s="279">
        <f>ROUND(C30*Προϋπολογισμός!$B$7,2)</f>
        <v>0</v>
      </c>
      <c r="G30" s="281" t="str">
        <f>+BA30</f>
        <v>Εταίρος 2 / Partner 2</v>
      </c>
      <c r="BA30" s="282" t="s">
        <v>186</v>
      </c>
    </row>
    <row r="31" spans="1:53" ht="14.25" customHeight="1">
      <c r="A31" s="468"/>
      <c r="B31" s="271" t="s">
        <v>200</v>
      </c>
      <c r="C31" s="279">
        <f>DSUM(Εθελοντές!$A$3:$G$53,Εθελοντές!$G$3,BA29:BA30)</f>
        <v>0</v>
      </c>
      <c r="D31" s="280" t="str">
        <f>IF(C41=0,"",C31/C41)</f>
        <v/>
      </c>
      <c r="E31" s="279">
        <f>ROUND(C31*Προϋπολογισμός!$B$7,2)</f>
        <v>0</v>
      </c>
      <c r="G31" s="473" t="str">
        <f>IF($E$111=0,"",+E41/$E$111)</f>
        <v/>
      </c>
    </row>
    <row r="32" spans="1:53" ht="11.7" customHeight="1" thickBot="1">
      <c r="A32" s="468"/>
      <c r="B32" s="267" t="s">
        <v>174</v>
      </c>
      <c r="C32" s="283">
        <f>DSUM(Ταξίδια!$A$2:$O$28,Ταξίδια!$O$2,BA29:BA30)</f>
        <v>0</v>
      </c>
      <c r="D32" s="284" t="str">
        <f>IF(C41=0,"",C32/C41)</f>
        <v/>
      </c>
      <c r="E32" s="279">
        <f>ROUND(C32*Προϋπολογισμός!$B$7,2)</f>
        <v>0</v>
      </c>
      <c r="G32" s="474"/>
    </row>
    <row r="33" spans="1:53">
      <c r="A33" s="468"/>
      <c r="B33" s="267" t="s">
        <v>175</v>
      </c>
      <c r="C33" s="283">
        <f>DSUM(Αποσβέσεις!$A$2:$K$23,Αποσβέσεις!$K$2,BA29:BA30)</f>
        <v>0</v>
      </c>
      <c r="D33" s="284" t="str">
        <f>IF(C41=0,"",C33/C41)</f>
        <v/>
      </c>
      <c r="E33" s="279">
        <f>ROUND(C33*Προϋπολογισμός!$B$7,2)</f>
        <v>0</v>
      </c>
      <c r="BA33" s="278"/>
    </row>
    <row r="34" spans="1:53">
      <c r="A34" s="468"/>
      <c r="B34" s="267" t="s">
        <v>176</v>
      </c>
      <c r="C34" s="283">
        <f>DSUM(Εξοπλισμός!$A$2:$G$23,Εξοπλισμός!$G$2,BA29:BA30)</f>
        <v>0</v>
      </c>
      <c r="D34" s="284" t="str">
        <f>IF(C41=0,"",C34/C41)</f>
        <v/>
      </c>
      <c r="E34" s="279">
        <f>ROUND(C34*Προϋπολογισμός!$B$7,2)</f>
        <v>0</v>
      </c>
      <c r="BA34" s="278"/>
    </row>
    <row r="35" spans="1:53">
      <c r="A35" s="468"/>
      <c r="B35" s="267" t="s">
        <v>132</v>
      </c>
      <c r="C35" s="283">
        <f>DSUM(Αναλώσιμα!$A$2:$G$17,Αναλώσιμα!$G$2,BA29:BA30)</f>
        <v>0</v>
      </c>
      <c r="D35" s="284" t="str">
        <f>IF(C41=0,"",C35/C41)</f>
        <v/>
      </c>
      <c r="E35" s="279">
        <f>ROUND(C35*Προϋπολογισμός!$B$7,2)</f>
        <v>0</v>
      </c>
    </row>
    <row r="36" spans="1:53">
      <c r="A36" s="468"/>
      <c r="B36" s="267" t="s">
        <v>177</v>
      </c>
      <c r="C36" s="283">
        <f>DSUM(Υπεργολαβίες!$A$2:$E$22,Υπεργολαβίες!$E$2,BA29:BA30)</f>
        <v>0</v>
      </c>
      <c r="D36" s="284" t="str">
        <f>IF(C41=0,"",C36/C41)</f>
        <v/>
      </c>
      <c r="E36" s="279">
        <f>ROUND(C36*Προϋπολογισμός!$B$7,2)</f>
        <v>0</v>
      </c>
    </row>
    <row r="37" spans="1:53" ht="15" thickBot="1">
      <c r="A37" s="468"/>
      <c r="B37" s="268" t="s">
        <v>178</v>
      </c>
      <c r="C37" s="285">
        <f>DSUM('Λοιπές άμεσες'!$A$2:$E$44,'Λοιπές άμεσες'!$E$2,BA29:BA30)</f>
        <v>0</v>
      </c>
      <c r="D37" s="286" t="str">
        <f>IF(C41=0,"",C37/C41)</f>
        <v/>
      </c>
      <c r="E37" s="287">
        <f>ROUND(C37*Προϋπολογισμός!$B$7,2)</f>
        <v>0</v>
      </c>
    </row>
    <row r="38" spans="1:53">
      <c r="A38" s="468"/>
      <c r="B38" s="269" t="s">
        <v>26</v>
      </c>
      <c r="C38" s="259">
        <f>SUM(C30:C37)</f>
        <v>0</v>
      </c>
      <c r="D38" s="260"/>
      <c r="E38" s="274">
        <f>SUM(E30:E37)</f>
        <v>0</v>
      </c>
    </row>
    <row r="39" spans="1:53">
      <c r="A39" s="468"/>
      <c r="B39" s="267" t="s">
        <v>197</v>
      </c>
      <c r="C39" s="261">
        <f>DSUM(Ανακατασκευή!$A$2:$E$22,Ανακατασκευή!$E$2,BA29:BA30)</f>
        <v>0</v>
      </c>
      <c r="D39" s="262" t="str">
        <f>IF(C41=0,"",C39/C41)</f>
        <v/>
      </c>
      <c r="E39" s="279">
        <f>ROUND(C39*Προϋπολογισμός!$B$7,2)</f>
        <v>0</v>
      </c>
    </row>
    <row r="40" spans="1:53" ht="15" thickBot="1">
      <c r="A40" s="468"/>
      <c r="B40" s="268" t="s">
        <v>198</v>
      </c>
      <c r="C40" s="263">
        <f>+C30*Προϋπολογισμός!$B$9</f>
        <v>0</v>
      </c>
      <c r="D40" s="264" t="str">
        <f>IF(C41=0,"",C40/C41)</f>
        <v/>
      </c>
      <c r="E40" s="287">
        <f>ROUND(C40*Προϋπολογισμός!$B$7,2)</f>
        <v>0</v>
      </c>
    </row>
    <row r="41" spans="1:53" ht="14.25" customHeight="1" thickBot="1">
      <c r="A41" s="469"/>
      <c r="B41" s="270" t="s">
        <v>27</v>
      </c>
      <c r="C41" s="265">
        <f>SUM(C38:C40)</f>
        <v>0</v>
      </c>
      <c r="D41" s="266">
        <f>SUM(D30:D40)</f>
        <v>0</v>
      </c>
      <c r="E41" s="265">
        <f>SUM(E38:E40)</f>
        <v>0</v>
      </c>
    </row>
    <row r="42" spans="1:53" ht="15" thickBot="1"/>
    <row r="43" spans="1:53" ht="60.6" thickBot="1">
      <c r="A43" s="467" t="s">
        <v>213</v>
      </c>
      <c r="B43" s="273" t="s">
        <v>196</v>
      </c>
      <c r="C43" s="272" t="s">
        <v>124</v>
      </c>
      <c r="D43" s="272" t="s">
        <v>138</v>
      </c>
      <c r="E43" s="272" t="s">
        <v>211</v>
      </c>
      <c r="G43" s="272" t="s">
        <v>138</v>
      </c>
      <c r="BA43" s="278" t="s">
        <v>182</v>
      </c>
    </row>
    <row r="44" spans="1:53" ht="15" thickBot="1">
      <c r="A44" s="468"/>
      <c r="B44" s="271" t="s">
        <v>173</v>
      </c>
      <c r="C44" s="279">
        <f>DSUM(Προσωπικό!$A$2:$O$44,Προσωπικό!$O$2,BA43:BA44)</f>
        <v>0</v>
      </c>
      <c r="D44" s="280" t="str">
        <f>IF(C55=0,"",C44/C55)</f>
        <v/>
      </c>
      <c r="E44" s="279">
        <f>ROUND(C44*Προϋπολογισμός!$B$7,2)</f>
        <v>0</v>
      </c>
      <c r="G44" s="281" t="str">
        <f>+BA44</f>
        <v>Εταίρος 3 / Partner 3</v>
      </c>
      <c r="BA44" s="282" t="s">
        <v>187</v>
      </c>
    </row>
    <row r="45" spans="1:53" ht="14.25" customHeight="1">
      <c r="A45" s="468"/>
      <c r="B45" s="271" t="s">
        <v>200</v>
      </c>
      <c r="C45" s="279">
        <f>DSUM(Εθελοντές!$A$3:$G$53,Εθελοντές!$G$3,BA43:BA44)</f>
        <v>0</v>
      </c>
      <c r="D45" s="280" t="str">
        <f>IF(C55=0,"",C45/C55)</f>
        <v/>
      </c>
      <c r="E45" s="279">
        <f>ROUND(C45*Προϋπολογισμός!$B$7,2)</f>
        <v>0</v>
      </c>
      <c r="G45" s="473" t="str">
        <f>IF($E$111=0,"",+E55/$E$111)</f>
        <v/>
      </c>
    </row>
    <row r="46" spans="1:53" ht="11.7" customHeight="1" thickBot="1">
      <c r="A46" s="468"/>
      <c r="B46" s="267" t="s">
        <v>174</v>
      </c>
      <c r="C46" s="283">
        <f>DSUM(Ταξίδια!$A$2:$O$28,Ταξίδια!$O$2,BA43:BA44)</f>
        <v>0</v>
      </c>
      <c r="D46" s="284" t="str">
        <f>IF(C55=0,"",C46/C55)</f>
        <v/>
      </c>
      <c r="E46" s="279">
        <f>ROUND(C46*Προϋπολογισμός!$B$7,2)</f>
        <v>0</v>
      </c>
      <c r="G46" s="474"/>
    </row>
    <row r="47" spans="1:53">
      <c r="A47" s="468"/>
      <c r="B47" s="267" t="s">
        <v>175</v>
      </c>
      <c r="C47" s="283">
        <f>DSUM(Αποσβέσεις!$A$2:$K$23,Αποσβέσεις!$K$2,BA43:BA44)</f>
        <v>0</v>
      </c>
      <c r="D47" s="284" t="str">
        <f>IF(C55=0,"",C47/C55)</f>
        <v/>
      </c>
      <c r="E47" s="279">
        <f>ROUND(C47*Προϋπολογισμός!$B$7,2)</f>
        <v>0</v>
      </c>
      <c r="BA47" s="278"/>
    </row>
    <row r="48" spans="1:53">
      <c r="A48" s="468"/>
      <c r="B48" s="267" t="s">
        <v>176</v>
      </c>
      <c r="C48" s="283">
        <f>DSUM(Εξοπλισμός!$A$2:$G$23,Εξοπλισμός!$G$2,BA43:BA44)</f>
        <v>0</v>
      </c>
      <c r="D48" s="284" t="str">
        <f>IF(C55=0,"",C48/C55)</f>
        <v/>
      </c>
      <c r="E48" s="279">
        <f>ROUND(C48*Προϋπολογισμός!$B$7,2)</f>
        <v>0</v>
      </c>
      <c r="BA48" s="278"/>
    </row>
    <row r="49" spans="1:53">
      <c r="A49" s="468"/>
      <c r="B49" s="267" t="s">
        <v>132</v>
      </c>
      <c r="C49" s="283">
        <f>DSUM(Αναλώσιμα!$A$2:$G$17,Αναλώσιμα!$G$2,BA43:BA44)</f>
        <v>0</v>
      </c>
      <c r="D49" s="284" t="str">
        <f>IF(C55=0,"",C49/C55)</f>
        <v/>
      </c>
      <c r="E49" s="279">
        <f>ROUND(C49*Προϋπολογισμός!$B$7,2)</f>
        <v>0</v>
      </c>
    </row>
    <row r="50" spans="1:53">
      <c r="A50" s="468"/>
      <c r="B50" s="267" t="s">
        <v>177</v>
      </c>
      <c r="C50" s="283">
        <f>DSUM(Υπεργολαβίες!$A$2:$E$22,Υπεργολαβίες!$E$2,BA43:BA44)</f>
        <v>0</v>
      </c>
      <c r="D50" s="284" t="str">
        <f>IF(C55=0,"",C50/C55)</f>
        <v/>
      </c>
      <c r="E50" s="279">
        <f>ROUND(C50*Προϋπολογισμός!$B$7,2)</f>
        <v>0</v>
      </c>
    </row>
    <row r="51" spans="1:53" ht="15" thickBot="1">
      <c r="A51" s="468"/>
      <c r="B51" s="268" t="s">
        <v>178</v>
      </c>
      <c r="C51" s="285">
        <f>DSUM('Λοιπές άμεσες'!$A$2:$E$44,'Λοιπές άμεσες'!$E$2,BA43:BA44)</f>
        <v>0</v>
      </c>
      <c r="D51" s="286" t="str">
        <f>IF(C55=0,"",C51/C55)</f>
        <v/>
      </c>
      <c r="E51" s="287">
        <f>ROUND(C51*Προϋπολογισμός!$B$7,2)</f>
        <v>0</v>
      </c>
    </row>
    <row r="52" spans="1:53">
      <c r="A52" s="468"/>
      <c r="B52" s="269" t="s">
        <v>26</v>
      </c>
      <c r="C52" s="259">
        <f>SUM(C44:C51)</f>
        <v>0</v>
      </c>
      <c r="D52" s="260"/>
      <c r="E52" s="274">
        <f>SUM(E44:E51)</f>
        <v>0</v>
      </c>
    </row>
    <row r="53" spans="1:53">
      <c r="A53" s="468"/>
      <c r="B53" s="267" t="s">
        <v>197</v>
      </c>
      <c r="C53" s="261">
        <f>DSUM(Ανακατασκευή!$A$2:$E$22,Ανακατασκευή!$E$2,BA43:BA44)</f>
        <v>0</v>
      </c>
      <c r="D53" s="262" t="str">
        <f>IF(C55=0,"",C53/C55)</f>
        <v/>
      </c>
      <c r="E53" s="279">
        <f>ROUND(C53*Προϋπολογισμός!$B$7,2)</f>
        <v>0</v>
      </c>
    </row>
    <row r="54" spans="1:53" ht="15" thickBot="1">
      <c r="A54" s="468"/>
      <c r="B54" s="268" t="s">
        <v>198</v>
      </c>
      <c r="C54" s="263">
        <f>+C44*Προϋπολογισμός!$B$9</f>
        <v>0</v>
      </c>
      <c r="D54" s="264" t="str">
        <f>IF(C55=0,"",C54/C55)</f>
        <v/>
      </c>
      <c r="E54" s="287">
        <f>ROUND(C54*Προϋπολογισμός!$B$7,2)</f>
        <v>0</v>
      </c>
    </row>
    <row r="55" spans="1:53" ht="14.25" customHeight="1" thickBot="1">
      <c r="A55" s="469"/>
      <c r="B55" s="270" t="s">
        <v>27</v>
      </c>
      <c r="C55" s="265">
        <f>SUM(C52:C54)</f>
        <v>0</v>
      </c>
      <c r="D55" s="266">
        <f>SUM(D44:D54)</f>
        <v>0</v>
      </c>
      <c r="E55" s="265">
        <f>SUM(E52:E54)</f>
        <v>0</v>
      </c>
    </row>
    <row r="56" spans="1:53" ht="15" thickBot="1"/>
    <row r="57" spans="1:53" ht="60.6" thickBot="1">
      <c r="A57" s="467" t="s">
        <v>214</v>
      </c>
      <c r="B57" s="273" t="s">
        <v>196</v>
      </c>
      <c r="C57" s="272" t="s">
        <v>124</v>
      </c>
      <c r="D57" s="272" t="s">
        <v>138</v>
      </c>
      <c r="E57" s="272" t="s">
        <v>211</v>
      </c>
      <c r="G57" s="272" t="s">
        <v>138</v>
      </c>
      <c r="BA57" s="278" t="s">
        <v>182</v>
      </c>
    </row>
    <row r="58" spans="1:53" ht="15" thickBot="1">
      <c r="A58" s="468"/>
      <c r="B58" s="271" t="s">
        <v>173</v>
      </c>
      <c r="C58" s="279">
        <f>DSUM(Προσωπικό!$A$2:$O$44,Προσωπικό!$O$2,BA57:BA58)</f>
        <v>0</v>
      </c>
      <c r="D58" s="280" t="str">
        <f>IF(C69=0,"",C58/C69)</f>
        <v/>
      </c>
      <c r="E58" s="279">
        <f>ROUND(C58*Προϋπολογισμός!$B$7,2)</f>
        <v>0</v>
      </c>
      <c r="G58" s="281" t="str">
        <f>+BA58</f>
        <v>Εταίρος 4 / Partner 4</v>
      </c>
      <c r="BA58" s="282" t="s">
        <v>188</v>
      </c>
    </row>
    <row r="59" spans="1:53" ht="14.25" customHeight="1">
      <c r="A59" s="468"/>
      <c r="B59" s="271" t="s">
        <v>200</v>
      </c>
      <c r="C59" s="279">
        <f>DSUM(Εθελοντές!$A$3:$G$53,Εθελοντές!$G$3,BA57:BA58)</f>
        <v>0</v>
      </c>
      <c r="D59" s="280" t="str">
        <f>IF(C69=0,"",C59/C69)</f>
        <v/>
      </c>
      <c r="E59" s="279">
        <f>ROUND(C59*Προϋπολογισμός!$B$7,2)</f>
        <v>0</v>
      </c>
      <c r="G59" s="473" t="str">
        <f>IF($E$111=0,"",+E69/$E$111)</f>
        <v/>
      </c>
    </row>
    <row r="60" spans="1:53" ht="11.7" customHeight="1" thickBot="1">
      <c r="A60" s="468"/>
      <c r="B60" s="267" t="s">
        <v>174</v>
      </c>
      <c r="C60" s="283">
        <f>DSUM(Ταξίδια!$A$2:$O$28,Ταξίδια!$O$2,BA57:BA58)</f>
        <v>0</v>
      </c>
      <c r="D60" s="284" t="str">
        <f>IF(C69=0,"",C60/C69)</f>
        <v/>
      </c>
      <c r="E60" s="279">
        <f>ROUND(C60*Προϋπολογισμός!$B$7,2)</f>
        <v>0</v>
      </c>
      <c r="G60" s="474"/>
    </row>
    <row r="61" spans="1:53">
      <c r="A61" s="468"/>
      <c r="B61" s="267" t="s">
        <v>175</v>
      </c>
      <c r="C61" s="283">
        <f>DSUM(Αποσβέσεις!$A$2:$K$23,Αποσβέσεις!$K$2,BA57:BA58)</f>
        <v>0</v>
      </c>
      <c r="D61" s="284" t="str">
        <f>IF(C69=0,"",C61/C69)</f>
        <v/>
      </c>
      <c r="E61" s="279">
        <f>ROUND(C61*Προϋπολογισμός!$B$7,2)</f>
        <v>0</v>
      </c>
      <c r="BA61" s="278"/>
    </row>
    <row r="62" spans="1:53">
      <c r="A62" s="468"/>
      <c r="B62" s="267" t="s">
        <v>176</v>
      </c>
      <c r="C62" s="283">
        <f>DSUM(Εξοπλισμός!$A$2:$G$23,Εξοπλισμός!$G$2,BA57:BA58)</f>
        <v>0</v>
      </c>
      <c r="D62" s="284" t="str">
        <f>IF(C69=0,"",C62/C69)</f>
        <v/>
      </c>
      <c r="E62" s="279">
        <f>ROUND(C62*Προϋπολογισμός!$B$7,2)</f>
        <v>0</v>
      </c>
      <c r="BA62" s="278"/>
    </row>
    <row r="63" spans="1:53">
      <c r="A63" s="468"/>
      <c r="B63" s="267" t="s">
        <v>132</v>
      </c>
      <c r="C63" s="283">
        <f>DSUM(Αναλώσιμα!$A$2:$G$17,Αναλώσιμα!$G$2,BA57:BA58)</f>
        <v>0</v>
      </c>
      <c r="D63" s="284" t="str">
        <f>IF(C69=0,"",C63/C69)</f>
        <v/>
      </c>
      <c r="E63" s="279">
        <f>ROUND(C63*Προϋπολογισμός!$B$7,2)</f>
        <v>0</v>
      </c>
    </row>
    <row r="64" spans="1:53">
      <c r="A64" s="468"/>
      <c r="B64" s="267" t="s">
        <v>177</v>
      </c>
      <c r="C64" s="283">
        <f>DSUM(Υπεργολαβίες!$A$2:$E$22,Υπεργολαβίες!$E$2,BA57:BA58)</f>
        <v>0</v>
      </c>
      <c r="D64" s="284" t="str">
        <f>IF(C69=0,"",C64/C69)</f>
        <v/>
      </c>
      <c r="E64" s="279">
        <f>ROUND(C64*Προϋπολογισμός!$B$7,2)</f>
        <v>0</v>
      </c>
    </row>
    <row r="65" spans="1:53" ht="15" thickBot="1">
      <c r="A65" s="468"/>
      <c r="B65" s="268" t="s">
        <v>178</v>
      </c>
      <c r="C65" s="285">
        <f>DSUM('Λοιπές άμεσες'!$A$2:$E$44,'Λοιπές άμεσες'!$E$2,BA57:BA58)</f>
        <v>0</v>
      </c>
      <c r="D65" s="286" t="str">
        <f>IF(C69=0,"",C65/C69)</f>
        <v/>
      </c>
      <c r="E65" s="287">
        <f>ROUND(C65*Προϋπολογισμός!$B$7,2)</f>
        <v>0</v>
      </c>
    </row>
    <row r="66" spans="1:53">
      <c r="A66" s="468"/>
      <c r="B66" s="269" t="s">
        <v>26</v>
      </c>
      <c r="C66" s="259">
        <f>SUM(C58:C65)</f>
        <v>0</v>
      </c>
      <c r="D66" s="260"/>
      <c r="E66" s="274">
        <f>SUM(E58:E65)</f>
        <v>0</v>
      </c>
    </row>
    <row r="67" spans="1:53">
      <c r="A67" s="468"/>
      <c r="B67" s="267" t="s">
        <v>197</v>
      </c>
      <c r="C67" s="261">
        <f>DSUM(Ανακατασκευή!$A$2:$E$22,Ανακατασκευή!$E$2,BA57:BA58)</f>
        <v>0</v>
      </c>
      <c r="D67" s="262" t="str">
        <f>IF(C69=0,"",C67/C69)</f>
        <v/>
      </c>
      <c r="E67" s="279">
        <f>ROUND(C67*Προϋπολογισμός!$B$7,2)</f>
        <v>0</v>
      </c>
    </row>
    <row r="68" spans="1:53" ht="15" thickBot="1">
      <c r="A68" s="468"/>
      <c r="B68" s="268" t="s">
        <v>198</v>
      </c>
      <c r="C68" s="263">
        <f>+C58*Προϋπολογισμός!$B$9</f>
        <v>0</v>
      </c>
      <c r="D68" s="264" t="str">
        <f>IF(C69=0,"",C68/C69)</f>
        <v/>
      </c>
      <c r="E68" s="287">
        <f>ROUND(C68*Προϋπολογισμός!$B$7,2)</f>
        <v>0</v>
      </c>
    </row>
    <row r="69" spans="1:53" ht="14.25" customHeight="1" thickBot="1">
      <c r="A69" s="469"/>
      <c r="B69" s="270" t="s">
        <v>27</v>
      </c>
      <c r="C69" s="265">
        <f>SUM(C66:C68)</f>
        <v>0</v>
      </c>
      <c r="D69" s="266">
        <f>SUM(D58:D68)</f>
        <v>0</v>
      </c>
      <c r="E69" s="265">
        <f>SUM(E66:E68)</f>
        <v>0</v>
      </c>
    </row>
    <row r="70" spans="1:53" ht="15" thickBot="1"/>
    <row r="71" spans="1:53" ht="60.6" thickBot="1">
      <c r="A71" s="467" t="s">
        <v>215</v>
      </c>
      <c r="B71" s="273" t="s">
        <v>196</v>
      </c>
      <c r="C71" s="272" t="s">
        <v>124</v>
      </c>
      <c r="D71" s="272" t="s">
        <v>138</v>
      </c>
      <c r="E71" s="272" t="s">
        <v>211</v>
      </c>
      <c r="G71" s="272" t="s">
        <v>138</v>
      </c>
      <c r="BA71" s="278" t="s">
        <v>182</v>
      </c>
    </row>
    <row r="72" spans="1:53" ht="15" thickBot="1">
      <c r="A72" s="468"/>
      <c r="B72" s="271" t="s">
        <v>173</v>
      </c>
      <c r="C72" s="279">
        <f>DSUM(Προσωπικό!$A$2:$O$44,Προσωπικό!$O$2,BA71:BA72)</f>
        <v>0</v>
      </c>
      <c r="D72" s="280" t="str">
        <f>IF(C83=0,"",C72/C83)</f>
        <v/>
      </c>
      <c r="E72" s="279">
        <f>ROUND(C72*Προϋπολογισμός!$B$7,2)</f>
        <v>0</v>
      </c>
      <c r="G72" s="281" t="str">
        <f>+BA72</f>
        <v>Εταίρος 5 / Partner 5</v>
      </c>
      <c r="BA72" s="282" t="s">
        <v>189</v>
      </c>
    </row>
    <row r="73" spans="1:53" ht="14.25" customHeight="1">
      <c r="A73" s="468"/>
      <c r="B73" s="271" t="s">
        <v>200</v>
      </c>
      <c r="C73" s="279">
        <f>DSUM(Εθελοντές!$A$3:$G$53,Εθελοντές!$G$3,BA71:BA72)</f>
        <v>0</v>
      </c>
      <c r="D73" s="280" t="str">
        <f>IF(C83=0,"",C73/C83)</f>
        <v/>
      </c>
      <c r="E73" s="279">
        <f>ROUND(C73*Προϋπολογισμός!$B$7,2)</f>
        <v>0</v>
      </c>
      <c r="G73" s="473" t="str">
        <f>IF($E$111=0,"",+E83/$E$111)</f>
        <v/>
      </c>
    </row>
    <row r="74" spans="1:53" ht="11.7" customHeight="1" thickBot="1">
      <c r="A74" s="468"/>
      <c r="B74" s="267" t="s">
        <v>174</v>
      </c>
      <c r="C74" s="283">
        <f>DSUM(Ταξίδια!$A$2:$O$28,Ταξίδια!$O$2,BA71:BA72)</f>
        <v>0</v>
      </c>
      <c r="D74" s="284" t="str">
        <f>IF(C83=0,"",C74/C83)</f>
        <v/>
      </c>
      <c r="E74" s="279">
        <f>ROUND(C74*Προϋπολογισμός!$B$7,2)</f>
        <v>0</v>
      </c>
      <c r="G74" s="474"/>
    </row>
    <row r="75" spans="1:53">
      <c r="A75" s="468"/>
      <c r="B75" s="267" t="s">
        <v>175</v>
      </c>
      <c r="C75" s="283">
        <f>DSUM(Αποσβέσεις!$A$2:$K$23,Αποσβέσεις!$K$2,BA71:BA72)</f>
        <v>0</v>
      </c>
      <c r="D75" s="284" t="str">
        <f>IF(C83=0,"",C75/C83)</f>
        <v/>
      </c>
      <c r="E75" s="279">
        <f>ROUND(C75*Προϋπολογισμός!$B$7,2)</f>
        <v>0</v>
      </c>
      <c r="BA75" s="278"/>
    </row>
    <row r="76" spans="1:53">
      <c r="A76" s="468"/>
      <c r="B76" s="267" t="s">
        <v>176</v>
      </c>
      <c r="C76" s="283">
        <f>DSUM(Εξοπλισμός!$A$2:$G$23,Εξοπλισμός!$G$2,BA71:BA72)</f>
        <v>0</v>
      </c>
      <c r="D76" s="284" t="str">
        <f>IF(C83=0,"",C76/C83)</f>
        <v/>
      </c>
      <c r="E76" s="279">
        <f>ROUND(C76*Προϋπολογισμός!$B$7,2)</f>
        <v>0</v>
      </c>
      <c r="BA76" s="278"/>
    </row>
    <row r="77" spans="1:53">
      <c r="A77" s="468"/>
      <c r="B77" s="267" t="s">
        <v>132</v>
      </c>
      <c r="C77" s="283">
        <f>DSUM(Αναλώσιμα!$A$2:$G$17,Αναλώσιμα!$G$2,BA71:BA72)</f>
        <v>0</v>
      </c>
      <c r="D77" s="284" t="str">
        <f>IF(C83=0,"",C77/C83)</f>
        <v/>
      </c>
      <c r="E77" s="279">
        <f>ROUND(C77*Προϋπολογισμός!$B$7,2)</f>
        <v>0</v>
      </c>
    </row>
    <row r="78" spans="1:53">
      <c r="A78" s="468"/>
      <c r="B78" s="267" t="s">
        <v>177</v>
      </c>
      <c r="C78" s="283">
        <f>DSUM(Υπεργολαβίες!$A$2:$E$22,Υπεργολαβίες!$E$2,BA71:BA72)</f>
        <v>0</v>
      </c>
      <c r="D78" s="284" t="str">
        <f>IF(C83=0,"",C78/C83)</f>
        <v/>
      </c>
      <c r="E78" s="279">
        <f>ROUND(C78*Προϋπολογισμός!$B$7,2)</f>
        <v>0</v>
      </c>
    </row>
    <row r="79" spans="1:53" ht="15" thickBot="1">
      <c r="A79" s="468"/>
      <c r="B79" s="268" t="s">
        <v>178</v>
      </c>
      <c r="C79" s="285">
        <f>DSUM('Λοιπές άμεσες'!$A$2:$E$44,'Λοιπές άμεσες'!$E$2,BA71:BA72)</f>
        <v>0</v>
      </c>
      <c r="D79" s="286" t="str">
        <f>IF(C83=0,"",C79/C83)</f>
        <v/>
      </c>
      <c r="E79" s="287">
        <f>ROUND(C79*Προϋπολογισμός!$B$7,2)</f>
        <v>0</v>
      </c>
    </row>
    <row r="80" spans="1:53">
      <c r="A80" s="468"/>
      <c r="B80" s="269" t="s">
        <v>26</v>
      </c>
      <c r="C80" s="259">
        <f>SUM(C72:C79)</f>
        <v>0</v>
      </c>
      <c r="D80" s="260"/>
      <c r="E80" s="274">
        <f>SUM(E72:E79)</f>
        <v>0</v>
      </c>
    </row>
    <row r="81" spans="1:53">
      <c r="A81" s="468"/>
      <c r="B81" s="267" t="s">
        <v>197</v>
      </c>
      <c r="C81" s="261">
        <f>DSUM(Ανακατασκευή!$A$2:$E$22,Ανακατασκευή!$E$2,BA71:BA72)</f>
        <v>0</v>
      </c>
      <c r="D81" s="262" t="str">
        <f>IF(C83=0,"",C81/C83)</f>
        <v/>
      </c>
      <c r="E81" s="279">
        <f>ROUND(C81*Προϋπολογισμός!$B$7,2)</f>
        <v>0</v>
      </c>
    </row>
    <row r="82" spans="1:53" ht="15" thickBot="1">
      <c r="A82" s="468"/>
      <c r="B82" s="268" t="s">
        <v>198</v>
      </c>
      <c r="C82" s="263">
        <f>+C72*Προϋπολογισμός!$B$9</f>
        <v>0</v>
      </c>
      <c r="D82" s="264" t="str">
        <f>IF(C83=0,"",C82/C83)</f>
        <v/>
      </c>
      <c r="E82" s="287">
        <f>ROUND(C82*Προϋπολογισμός!$B$7,2)</f>
        <v>0</v>
      </c>
    </row>
    <row r="83" spans="1:53" ht="14.25" customHeight="1" thickBot="1">
      <c r="A83" s="469"/>
      <c r="B83" s="270" t="s">
        <v>27</v>
      </c>
      <c r="C83" s="265">
        <f>SUM(C80:C82)</f>
        <v>0</v>
      </c>
      <c r="D83" s="266">
        <f>SUM(D72:D82)</f>
        <v>0</v>
      </c>
      <c r="E83" s="265">
        <f>SUM(E80:E82)</f>
        <v>0</v>
      </c>
    </row>
    <row r="84" spans="1:53" ht="15" thickBot="1"/>
    <row r="85" spans="1:53" ht="60.6" thickBot="1">
      <c r="A85" s="467" t="s">
        <v>216</v>
      </c>
      <c r="B85" s="273" t="s">
        <v>196</v>
      </c>
      <c r="C85" s="272" t="s">
        <v>124</v>
      </c>
      <c r="D85" s="272" t="s">
        <v>138</v>
      </c>
      <c r="E85" s="272" t="s">
        <v>211</v>
      </c>
      <c r="G85" s="272" t="s">
        <v>138</v>
      </c>
      <c r="BA85" s="278" t="s">
        <v>182</v>
      </c>
    </row>
    <row r="86" spans="1:53" ht="15" thickBot="1">
      <c r="A86" s="468"/>
      <c r="B86" s="271" t="s">
        <v>173</v>
      </c>
      <c r="C86" s="279">
        <f>DSUM(Προσωπικό!$A$2:$O$44,Προσωπικό!$O$2,BA85:BA86)</f>
        <v>0</v>
      </c>
      <c r="D86" s="280" t="str">
        <f>IF(C97=0,"",C86/C97)</f>
        <v/>
      </c>
      <c r="E86" s="279">
        <f>ROUND(C86*Προϋπολογισμός!$B$7,2)</f>
        <v>0</v>
      </c>
      <c r="G86" s="281" t="str">
        <f>+BA86</f>
        <v>Εταίρος 6 / Partner 6</v>
      </c>
      <c r="BA86" s="282" t="s">
        <v>190</v>
      </c>
    </row>
    <row r="87" spans="1:53" ht="14.25" customHeight="1">
      <c r="A87" s="468"/>
      <c r="B87" s="271" t="s">
        <v>200</v>
      </c>
      <c r="C87" s="279">
        <f>DSUM(Εθελοντές!$A$3:$G$53,Εθελοντές!$G$3,BA85:BA86)</f>
        <v>0</v>
      </c>
      <c r="D87" s="280" t="str">
        <f>IF(C97=0,"",C87/C97)</f>
        <v/>
      </c>
      <c r="E87" s="279">
        <f>ROUND(C87*Προϋπολογισμός!$B$7,2)</f>
        <v>0</v>
      </c>
      <c r="G87" s="473" t="str">
        <f>IF($E$111=0,"",+E97/$E$111)</f>
        <v/>
      </c>
    </row>
    <row r="88" spans="1:53" ht="11.7" customHeight="1" thickBot="1">
      <c r="A88" s="468"/>
      <c r="B88" s="267" t="s">
        <v>174</v>
      </c>
      <c r="C88" s="283">
        <f>DSUM(Ταξίδια!$A$2:$O$28,Ταξίδια!$O$2,BA85:BA86)</f>
        <v>0</v>
      </c>
      <c r="D88" s="284" t="str">
        <f>IF(C97=0,"",C88/C97)</f>
        <v/>
      </c>
      <c r="E88" s="279">
        <f>ROUND(C88*Προϋπολογισμός!$B$7,2)</f>
        <v>0</v>
      </c>
      <c r="G88" s="474"/>
    </row>
    <row r="89" spans="1:53">
      <c r="A89" s="468"/>
      <c r="B89" s="267" t="s">
        <v>175</v>
      </c>
      <c r="C89" s="283">
        <f>DSUM(Αποσβέσεις!$A$2:$K$23,Αποσβέσεις!$K$2,BA85:BA86)</f>
        <v>0</v>
      </c>
      <c r="D89" s="284" t="str">
        <f>IF(C97=0,"",C89/C97)</f>
        <v/>
      </c>
      <c r="E89" s="279">
        <f>ROUND(C89*Προϋπολογισμός!$B$7,2)</f>
        <v>0</v>
      </c>
      <c r="BA89" s="278"/>
    </row>
    <row r="90" spans="1:53">
      <c r="A90" s="468"/>
      <c r="B90" s="267" t="s">
        <v>176</v>
      </c>
      <c r="C90" s="283">
        <f>DSUM(Εξοπλισμός!$A$2:$G$23,Εξοπλισμός!$G$2,BA85:BA86)</f>
        <v>0</v>
      </c>
      <c r="D90" s="284" t="str">
        <f>IF(C97=0,"",C90/C97)</f>
        <v/>
      </c>
      <c r="E90" s="279">
        <f>ROUND(C90*Προϋπολογισμός!$B$7,2)</f>
        <v>0</v>
      </c>
      <c r="BA90" s="278"/>
    </row>
    <row r="91" spans="1:53">
      <c r="A91" s="468"/>
      <c r="B91" s="267" t="s">
        <v>132</v>
      </c>
      <c r="C91" s="283">
        <f>DSUM(Αναλώσιμα!$A$2:$G$17,Αναλώσιμα!$G$2,BA85:BA86)</f>
        <v>0</v>
      </c>
      <c r="D91" s="284" t="str">
        <f>IF(C97=0,"",C91/C97)</f>
        <v/>
      </c>
      <c r="E91" s="279">
        <f>ROUND(C91*Προϋπολογισμός!$B$7,2)</f>
        <v>0</v>
      </c>
    </row>
    <row r="92" spans="1:53">
      <c r="A92" s="468"/>
      <c r="B92" s="267" t="s">
        <v>177</v>
      </c>
      <c r="C92" s="283">
        <f>DSUM(Υπεργολαβίες!$A$2:$E$22,Υπεργολαβίες!$E$2,BA85:BA86)</f>
        <v>0</v>
      </c>
      <c r="D92" s="284" t="str">
        <f>IF(C97=0,"",C92/C97)</f>
        <v/>
      </c>
      <c r="E92" s="279">
        <f>ROUND(C92*Προϋπολογισμός!$B$7,2)</f>
        <v>0</v>
      </c>
    </row>
    <row r="93" spans="1:53" ht="15" thickBot="1">
      <c r="A93" s="468"/>
      <c r="B93" s="268" t="s">
        <v>178</v>
      </c>
      <c r="C93" s="285">
        <f>DSUM('Λοιπές άμεσες'!$A$2:$E$44,'Λοιπές άμεσες'!$E$2,BA85:BA86)</f>
        <v>0</v>
      </c>
      <c r="D93" s="286" t="str">
        <f>IF(C97=0,"",C93/C97)</f>
        <v/>
      </c>
      <c r="E93" s="287">
        <f>ROUND(C93*Προϋπολογισμός!$B$7,2)</f>
        <v>0</v>
      </c>
    </row>
    <row r="94" spans="1:53">
      <c r="A94" s="468"/>
      <c r="B94" s="269" t="s">
        <v>26</v>
      </c>
      <c r="C94" s="259">
        <f>SUM(C86:C93)</f>
        <v>0</v>
      </c>
      <c r="D94" s="260"/>
      <c r="E94" s="274">
        <f>SUM(E86:E93)</f>
        <v>0</v>
      </c>
    </row>
    <row r="95" spans="1:53">
      <c r="A95" s="468"/>
      <c r="B95" s="267" t="s">
        <v>197</v>
      </c>
      <c r="C95" s="261">
        <f>DSUM(Ανακατασκευή!$A$2:$E$22,Ανακατασκευή!$E$2,BA85:BA86)</f>
        <v>0</v>
      </c>
      <c r="D95" s="262" t="str">
        <f>IF(C97=0,"",C95/C97)</f>
        <v/>
      </c>
      <c r="E95" s="279">
        <f>ROUND(C95*Προϋπολογισμός!$B$7,2)</f>
        <v>0</v>
      </c>
    </row>
    <row r="96" spans="1:53" ht="15" thickBot="1">
      <c r="A96" s="468"/>
      <c r="B96" s="268" t="s">
        <v>198</v>
      </c>
      <c r="C96" s="263">
        <f>+C86*Προϋπολογισμός!$B$9</f>
        <v>0</v>
      </c>
      <c r="D96" s="264" t="str">
        <f>IF(C97=0,"",C96/C97)</f>
        <v/>
      </c>
      <c r="E96" s="287">
        <f>ROUND(C96*Προϋπολογισμός!$B$7,2)</f>
        <v>0</v>
      </c>
    </row>
    <row r="97" spans="1:53" ht="14.25" customHeight="1" thickBot="1">
      <c r="A97" s="469"/>
      <c r="B97" s="270" t="s">
        <v>27</v>
      </c>
      <c r="C97" s="265">
        <f>SUM(C94:C96)</f>
        <v>0</v>
      </c>
      <c r="D97" s="266">
        <f>SUM(D86:D96)</f>
        <v>0</v>
      </c>
      <c r="E97" s="265">
        <f>SUM(E94:E96)</f>
        <v>0</v>
      </c>
    </row>
    <row r="98" spans="1:53" ht="15" thickBot="1"/>
    <row r="99" spans="1:53" ht="60.6" thickBot="1">
      <c r="A99" s="470" t="s">
        <v>219</v>
      </c>
      <c r="B99" s="273" t="s">
        <v>196</v>
      </c>
      <c r="C99" s="272" t="s">
        <v>124</v>
      </c>
      <c r="D99" s="272" t="s">
        <v>138</v>
      </c>
      <c r="E99" s="272" t="s">
        <v>211</v>
      </c>
      <c r="BA99" s="278"/>
    </row>
    <row r="100" spans="1:53">
      <c r="A100" s="471"/>
      <c r="B100" s="271" t="s">
        <v>173</v>
      </c>
      <c r="C100" s="279">
        <f t="shared" ref="C100:C107" si="0">+C2+C16+C30+C44+C58+C72+C86</f>
        <v>0</v>
      </c>
      <c r="D100" s="280" t="str">
        <f>IF(C111=0,"",C100/C111)</f>
        <v/>
      </c>
      <c r="E100" s="279">
        <f t="shared" ref="E100:E107" si="1">+E2+E16+E30+E44+E58+E72+E86</f>
        <v>0</v>
      </c>
    </row>
    <row r="101" spans="1:53" ht="14.25" customHeight="1">
      <c r="A101" s="471"/>
      <c r="B101" s="271" t="s">
        <v>200</v>
      </c>
      <c r="C101" s="279">
        <f t="shared" si="0"/>
        <v>0</v>
      </c>
      <c r="D101" s="280" t="str">
        <f>IF(C111=0,"",C101/C111)</f>
        <v/>
      </c>
      <c r="E101" s="279">
        <f t="shared" si="1"/>
        <v>0</v>
      </c>
    </row>
    <row r="102" spans="1:53" ht="11.7" customHeight="1">
      <c r="A102" s="471"/>
      <c r="B102" s="267" t="s">
        <v>174</v>
      </c>
      <c r="C102" s="283">
        <f t="shared" si="0"/>
        <v>0</v>
      </c>
      <c r="D102" s="284" t="str">
        <f>IF(C111=0,"",C102/C111)</f>
        <v/>
      </c>
      <c r="E102" s="279">
        <f t="shared" si="1"/>
        <v>0</v>
      </c>
    </row>
    <row r="103" spans="1:53">
      <c r="A103" s="471"/>
      <c r="B103" s="267" t="s">
        <v>175</v>
      </c>
      <c r="C103" s="283">
        <f t="shared" si="0"/>
        <v>0</v>
      </c>
      <c r="D103" s="284" t="str">
        <f>IF(C111=0,"",C103/C111)</f>
        <v/>
      </c>
      <c r="E103" s="279">
        <f t="shared" si="1"/>
        <v>0</v>
      </c>
      <c r="BA103" s="278"/>
    </row>
    <row r="104" spans="1:53">
      <c r="A104" s="471"/>
      <c r="B104" s="267" t="s">
        <v>176</v>
      </c>
      <c r="C104" s="283">
        <f t="shared" si="0"/>
        <v>0</v>
      </c>
      <c r="D104" s="284" t="str">
        <f>IF(C111=0,"",C104/C111)</f>
        <v/>
      </c>
      <c r="E104" s="279">
        <f t="shared" si="1"/>
        <v>0</v>
      </c>
      <c r="BA104" s="278"/>
    </row>
    <row r="105" spans="1:53">
      <c r="A105" s="471"/>
      <c r="B105" s="267" t="s">
        <v>132</v>
      </c>
      <c r="C105" s="283">
        <f t="shared" si="0"/>
        <v>0</v>
      </c>
      <c r="D105" s="284" t="str">
        <f>IF(C111=0,"",C105/C111)</f>
        <v/>
      </c>
      <c r="E105" s="279">
        <f t="shared" si="1"/>
        <v>0</v>
      </c>
    </row>
    <row r="106" spans="1:53">
      <c r="A106" s="471"/>
      <c r="B106" s="267" t="s">
        <v>177</v>
      </c>
      <c r="C106" s="283">
        <f t="shared" si="0"/>
        <v>0</v>
      </c>
      <c r="D106" s="284" t="str">
        <f>IF(C111=0,"",C106/C111)</f>
        <v/>
      </c>
      <c r="E106" s="279">
        <f t="shared" si="1"/>
        <v>0</v>
      </c>
    </row>
    <row r="107" spans="1:53" ht="15" thickBot="1">
      <c r="A107" s="471"/>
      <c r="B107" s="268" t="s">
        <v>178</v>
      </c>
      <c r="C107" s="285">
        <f t="shared" si="0"/>
        <v>0</v>
      </c>
      <c r="D107" s="286" t="str">
        <f>IF(C111=0,"",C107/C111)</f>
        <v/>
      </c>
      <c r="E107" s="287">
        <f t="shared" si="1"/>
        <v>0</v>
      </c>
    </row>
    <row r="108" spans="1:53">
      <c r="A108" s="471"/>
      <c r="B108" s="269" t="s">
        <v>26</v>
      </c>
      <c r="C108" s="259">
        <f>SUM(C100:C107)</f>
        <v>0</v>
      </c>
      <c r="D108" s="260"/>
      <c r="E108" s="274">
        <f>SUM(E100:E107)</f>
        <v>0</v>
      </c>
    </row>
    <row r="109" spans="1:53">
      <c r="A109" s="471"/>
      <c r="B109" s="267" t="s">
        <v>197</v>
      </c>
      <c r="C109" s="261">
        <f>+C11+C25+C39+C53+C67+C81+C95</f>
        <v>0</v>
      </c>
      <c r="D109" s="262" t="str">
        <f>IF(C111=0,"",C109/C111)</f>
        <v/>
      </c>
      <c r="E109" s="279">
        <f>+E11+E25+E39+E53+E67+E81+E95</f>
        <v>0</v>
      </c>
    </row>
    <row r="110" spans="1:53" ht="15" thickBot="1">
      <c r="A110" s="471"/>
      <c r="B110" s="268" t="s">
        <v>198</v>
      </c>
      <c r="C110" s="263">
        <f>+C12+C26+C40+C54+C68+C82+C96</f>
        <v>0</v>
      </c>
      <c r="D110" s="264" t="str">
        <f>IF(C111=0,"",C110/C111)</f>
        <v/>
      </c>
      <c r="E110" s="287">
        <f>+E12+E26+E40+E54+E68+E82+E96</f>
        <v>0</v>
      </c>
    </row>
    <row r="111" spans="1:53" ht="14.25" customHeight="1" thickBot="1">
      <c r="A111" s="472"/>
      <c r="B111" s="270" t="s">
        <v>27</v>
      </c>
      <c r="C111" s="265">
        <f>SUM(C108:C110)</f>
        <v>0</v>
      </c>
      <c r="D111" s="266">
        <f>SUM(D100:D110)</f>
        <v>0</v>
      </c>
      <c r="E111" s="265">
        <f>SUM(E108:E110)</f>
        <v>0</v>
      </c>
    </row>
  </sheetData>
  <sheetProtection algorithmName="SHA-512" hashValue="N4pDl5ntrJXxSNmUMZ7GQxwZjta0TYSsGmJC3g8C4Zvz4T1j4JV36gpJXwZ7b0/MZr95J7rKwmFmGgvvAbL30A==" saltValue="C1RCyVjOoHS4Kc5/hnxXyQ==" spinCount="100000" sheet="1" objects="1" scenarios="1" selectLockedCells="1"/>
  <protectedRanges>
    <protectedRange password="8362" sqref="B2:B9 B16:B23 B30:B37 B44:B51 B58:B65 B72:B79 B86:B93 B100:B107" name="Περιοχή1_3"/>
    <protectedRange password="8362" sqref="B10 B24 B38 B52 B66 B80 B94 B108" name="Περιοχή1_4"/>
    <protectedRange password="8362" sqref="B11 B25 B39 B53 B67 B81 B95 B109" name="Περιοχή1_5"/>
    <protectedRange password="8362" sqref="B12 B26 B40 B54 B68 B82 B96 B110" name="Περιοχή1_5_1"/>
    <protectedRange password="8362" sqref="B13 B27 B41 B55 B69 B83 B97 B111" name="Περιοχή1_6"/>
    <protectedRange password="8362" sqref="C1:D1 C15:D15 C29:D29 C43:D43 C57:D57 C71:D71 C85:D85 C99:D99 G1 G15 G29 G43 G57 G71 G85" name="Περιοχή1_2"/>
    <protectedRange password="8362" sqref="E1 E15 E29 E43 E57 E71 E85 E99" name="Περιοχή1_2_1"/>
  </protectedRanges>
  <mergeCells count="15">
    <mergeCell ref="A85:A97"/>
    <mergeCell ref="A99:A111"/>
    <mergeCell ref="G3:G4"/>
    <mergeCell ref="G17:G18"/>
    <mergeCell ref="G31:G32"/>
    <mergeCell ref="G45:G46"/>
    <mergeCell ref="G59:G60"/>
    <mergeCell ref="G73:G74"/>
    <mergeCell ref="G87:G88"/>
    <mergeCell ref="A1:A13"/>
    <mergeCell ref="A15:A27"/>
    <mergeCell ref="A29:A41"/>
    <mergeCell ref="A43:A55"/>
    <mergeCell ref="A57:A69"/>
    <mergeCell ref="A71:A83"/>
  </mergeCells>
  <dataValidations count="1">
    <dataValidation type="list" allowBlank="1" showInputMessage="1" showErrorMessage="1" sqref="BA2:BA3 BA16:BA17 BA30:BA31 BA44:BA45 BA58:BA59 BA72:BA73 BA86:BA87 G2 G16 G30 G44 G58 G72 G86" xr:uid="{00000000-0002-0000-0C00-000000000000}">
      <formula1>Φορέαςεταίροι</formula1>
    </dataValidation>
  </dataValidations>
  <pageMargins left="0.51181102362204722" right="0.31496062992125984" top="0.70866141732283472" bottom="0.70866141732283472" header="0.23622047244094491" footer="0.35433070866141736"/>
  <pageSetup paperSize="9" scale="65" orientation="portrait" r:id="rId1"/>
  <headerFooter>
    <oddFooter>&amp;LΣελίδα &amp;P από &amp;N&amp;R&amp;A</oddFooter>
  </headerFooter>
  <rowBreaks count="1" manualBreakCount="1">
    <brk id="56"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Φύλλο10">
    <pageSetUpPr fitToPage="1"/>
  </sheetPr>
  <dimension ref="B1:I37"/>
  <sheetViews>
    <sheetView zoomScale="85" zoomScaleNormal="85" workbookViewId="0">
      <selection activeCell="F16" sqref="F16:F22"/>
    </sheetView>
  </sheetViews>
  <sheetFormatPr defaultColWidth="9.109375" defaultRowHeight="14.4"/>
  <cols>
    <col min="1" max="1" width="3.6640625" style="102" customWidth="1"/>
    <col min="2" max="2" width="40.6640625" style="102" customWidth="1"/>
    <col min="3" max="3" width="13.109375" style="102" customWidth="1"/>
    <col min="4" max="4" width="9.109375" style="102"/>
    <col min="5" max="5" width="12.109375" style="102" customWidth="1"/>
    <col min="6" max="6" width="37.5546875" style="102" customWidth="1"/>
    <col min="7" max="7" width="13.88671875" style="102" customWidth="1"/>
    <col min="8" max="8" width="22" style="102" customWidth="1"/>
    <col min="9" max="9" width="22.109375" style="102" customWidth="1"/>
    <col min="10" max="16384" width="9.109375" style="102"/>
  </cols>
  <sheetData>
    <row r="1" spans="2:9" ht="15" thickBot="1"/>
    <row r="2" spans="2:9" s="351" customFormat="1" ht="33" customHeight="1" thickBot="1">
      <c r="B2" s="475" t="s">
        <v>61</v>
      </c>
      <c r="C2" s="476"/>
      <c r="E2" s="475" t="s">
        <v>296</v>
      </c>
      <c r="F2" s="478"/>
      <c r="G2" s="478"/>
      <c r="H2" s="478"/>
      <c r="I2" s="476"/>
    </row>
    <row r="3" spans="2:9">
      <c r="B3" s="477" t="s">
        <v>62</v>
      </c>
      <c r="C3" s="477"/>
    </row>
    <row r="4" spans="2:9" ht="15" thickBot="1"/>
    <row r="5" spans="2:9">
      <c r="B5" s="80" t="s">
        <v>63</v>
      </c>
      <c r="C5" s="81" t="s">
        <v>60</v>
      </c>
      <c r="E5" s="485" t="s">
        <v>251</v>
      </c>
      <c r="F5" s="485" t="s">
        <v>203</v>
      </c>
      <c r="G5" s="485" t="s">
        <v>252</v>
      </c>
      <c r="H5" s="485" t="s">
        <v>253</v>
      </c>
      <c r="I5" s="485" t="s">
        <v>254</v>
      </c>
    </row>
    <row r="6" spans="2:9">
      <c r="B6" s="82" t="s">
        <v>64</v>
      </c>
      <c r="C6" s="83">
        <v>225</v>
      </c>
      <c r="E6" s="486"/>
      <c r="F6" s="486"/>
      <c r="G6" s="488"/>
      <c r="H6" s="488"/>
      <c r="I6" s="488"/>
    </row>
    <row r="7" spans="2:9">
      <c r="B7" s="82" t="s">
        <v>65</v>
      </c>
      <c r="C7" s="83">
        <v>232</v>
      </c>
      <c r="E7" s="486"/>
      <c r="F7" s="486"/>
      <c r="G7" s="488"/>
      <c r="H7" s="488"/>
      <c r="I7" s="488"/>
    </row>
    <row r="8" spans="2:9" ht="15" thickBot="1">
      <c r="B8" s="82" t="s">
        <v>126</v>
      </c>
      <c r="C8" s="83">
        <v>227</v>
      </c>
      <c r="E8" s="487"/>
      <c r="F8" s="487"/>
      <c r="G8" s="489"/>
      <c r="H8" s="489"/>
      <c r="I8" s="489"/>
    </row>
    <row r="9" spans="2:9" ht="14.25" customHeight="1">
      <c r="B9" s="82" t="s">
        <v>127</v>
      </c>
      <c r="C9" s="83">
        <v>180</v>
      </c>
      <c r="E9" s="481" t="s">
        <v>245</v>
      </c>
      <c r="F9" s="479" t="s">
        <v>299</v>
      </c>
      <c r="G9" s="483">
        <v>44000</v>
      </c>
      <c r="H9" s="483">
        <v>3666</v>
      </c>
      <c r="I9" s="483">
        <v>1833</v>
      </c>
    </row>
    <row r="10" spans="2:9">
      <c r="B10" s="82" t="s">
        <v>66</v>
      </c>
      <c r="C10" s="83">
        <v>230</v>
      </c>
      <c r="E10" s="482"/>
      <c r="F10" s="480"/>
      <c r="G10" s="484"/>
      <c r="H10" s="484"/>
      <c r="I10" s="484"/>
    </row>
    <row r="11" spans="2:9">
      <c r="B11" s="82" t="s">
        <v>67</v>
      </c>
      <c r="C11" s="83">
        <v>238</v>
      </c>
      <c r="E11" s="482"/>
      <c r="F11" s="480"/>
      <c r="G11" s="484"/>
      <c r="H11" s="484"/>
      <c r="I11" s="484"/>
    </row>
    <row r="12" spans="2:9">
      <c r="B12" s="82" t="s">
        <v>68</v>
      </c>
      <c r="C12" s="83">
        <v>270</v>
      </c>
      <c r="E12" s="482"/>
      <c r="F12" s="480"/>
      <c r="G12" s="484"/>
      <c r="H12" s="484"/>
      <c r="I12" s="484"/>
    </row>
    <row r="13" spans="2:9">
      <c r="B13" s="82" t="s">
        <v>69</v>
      </c>
      <c r="C13" s="83">
        <v>181</v>
      </c>
      <c r="E13" s="482"/>
      <c r="F13" s="480"/>
      <c r="G13" s="484"/>
      <c r="H13" s="484"/>
      <c r="I13" s="484"/>
    </row>
    <row r="14" spans="2:9">
      <c r="B14" s="82" t="s">
        <v>70</v>
      </c>
      <c r="C14" s="83">
        <v>244</v>
      </c>
      <c r="E14" s="482"/>
      <c r="F14" s="480"/>
      <c r="G14" s="484"/>
      <c r="H14" s="484"/>
      <c r="I14" s="484"/>
    </row>
    <row r="15" spans="2:9">
      <c r="B15" s="82" t="s">
        <v>71</v>
      </c>
      <c r="C15" s="83">
        <v>245</v>
      </c>
      <c r="E15" s="482"/>
      <c r="F15" s="480"/>
      <c r="G15" s="484"/>
      <c r="H15" s="484"/>
      <c r="I15" s="484"/>
    </row>
    <row r="16" spans="2:9">
      <c r="B16" s="82" t="s">
        <v>72</v>
      </c>
      <c r="C16" s="83">
        <v>208</v>
      </c>
      <c r="E16" s="482" t="s">
        <v>246</v>
      </c>
      <c r="F16" s="494" t="s">
        <v>250</v>
      </c>
      <c r="G16" s="484">
        <v>35000</v>
      </c>
      <c r="H16" s="484">
        <v>2917</v>
      </c>
      <c r="I16" s="484">
        <v>1458</v>
      </c>
    </row>
    <row r="17" spans="2:9">
      <c r="B17" s="82" t="s">
        <v>73</v>
      </c>
      <c r="C17" s="83">
        <v>222</v>
      </c>
      <c r="E17" s="482"/>
      <c r="F17" s="480"/>
      <c r="G17" s="484"/>
      <c r="H17" s="484"/>
      <c r="I17" s="484"/>
    </row>
    <row r="18" spans="2:9">
      <c r="B18" s="82" t="s">
        <v>74</v>
      </c>
      <c r="C18" s="83">
        <v>254</v>
      </c>
      <c r="E18" s="482"/>
      <c r="F18" s="480"/>
      <c r="G18" s="484"/>
      <c r="H18" s="484"/>
      <c r="I18" s="484"/>
    </row>
    <row r="19" spans="2:9">
      <c r="B19" s="82" t="s">
        <v>75</v>
      </c>
      <c r="C19" s="83">
        <v>230</v>
      </c>
      <c r="E19" s="482"/>
      <c r="F19" s="480"/>
      <c r="G19" s="484"/>
      <c r="H19" s="484"/>
      <c r="I19" s="484"/>
    </row>
    <row r="20" spans="2:9">
      <c r="B20" s="82" t="s">
        <v>76</v>
      </c>
      <c r="C20" s="83">
        <v>211</v>
      </c>
      <c r="E20" s="482"/>
      <c r="F20" s="480"/>
      <c r="G20" s="484"/>
      <c r="H20" s="484"/>
      <c r="I20" s="484"/>
    </row>
    <row r="21" spans="2:9">
      <c r="B21" s="82" t="s">
        <v>77</v>
      </c>
      <c r="C21" s="83">
        <v>183</v>
      </c>
      <c r="E21" s="482"/>
      <c r="F21" s="480"/>
      <c r="G21" s="484"/>
      <c r="H21" s="484"/>
      <c r="I21" s="484"/>
    </row>
    <row r="22" spans="2:9">
      <c r="B22" s="82" t="s">
        <v>78</v>
      </c>
      <c r="C22" s="83">
        <v>237</v>
      </c>
      <c r="E22" s="482"/>
      <c r="F22" s="480"/>
      <c r="G22" s="484"/>
      <c r="H22" s="484"/>
      <c r="I22" s="484"/>
    </row>
    <row r="23" spans="2:9" ht="14.25" customHeight="1">
      <c r="B23" s="82" t="s">
        <v>79</v>
      </c>
      <c r="C23" s="83">
        <v>205</v>
      </c>
      <c r="E23" s="482" t="s">
        <v>247</v>
      </c>
      <c r="F23" s="494" t="s">
        <v>248</v>
      </c>
      <c r="G23" s="484">
        <v>23000</v>
      </c>
      <c r="H23" s="484">
        <v>1917</v>
      </c>
      <c r="I23" s="484">
        <v>958</v>
      </c>
    </row>
    <row r="24" spans="2:9">
      <c r="B24" s="82" t="s">
        <v>80</v>
      </c>
      <c r="C24" s="83">
        <v>263</v>
      </c>
      <c r="E24" s="482"/>
      <c r="F24" s="494"/>
      <c r="G24" s="484"/>
      <c r="H24" s="484"/>
      <c r="I24" s="484"/>
    </row>
    <row r="25" spans="2:9">
      <c r="B25" s="82" t="s">
        <v>81</v>
      </c>
      <c r="C25" s="83">
        <v>217</v>
      </c>
      <c r="E25" s="482"/>
      <c r="F25" s="494"/>
      <c r="G25" s="484"/>
      <c r="H25" s="484"/>
      <c r="I25" s="484"/>
    </row>
    <row r="26" spans="2:9">
      <c r="B26" s="82" t="s">
        <v>82</v>
      </c>
      <c r="C26" s="83">
        <v>204</v>
      </c>
      <c r="E26" s="482"/>
      <c r="F26" s="494"/>
      <c r="G26" s="484"/>
      <c r="H26" s="484"/>
      <c r="I26" s="484"/>
    </row>
    <row r="27" spans="2:9">
      <c r="B27" s="82" t="s">
        <v>83</v>
      </c>
      <c r="C27" s="83">
        <v>222</v>
      </c>
      <c r="E27" s="482"/>
      <c r="F27" s="494"/>
      <c r="G27" s="484"/>
      <c r="H27" s="484"/>
      <c r="I27" s="484"/>
    </row>
    <row r="28" spans="2:9">
      <c r="B28" s="82" t="s">
        <v>84</v>
      </c>
      <c r="C28" s="83">
        <v>205</v>
      </c>
      <c r="E28" s="482"/>
      <c r="F28" s="494"/>
      <c r="G28" s="484"/>
      <c r="H28" s="484"/>
      <c r="I28" s="484"/>
    </row>
    <row r="29" spans="2:9">
      <c r="B29" s="82" t="s">
        <v>85</v>
      </c>
      <c r="C29" s="83">
        <v>180</v>
      </c>
      <c r="E29" s="482" t="s">
        <v>249</v>
      </c>
      <c r="F29" s="480" t="s">
        <v>255</v>
      </c>
      <c r="G29" s="492">
        <v>19500</v>
      </c>
      <c r="H29" s="492">
        <v>1625</v>
      </c>
      <c r="I29" s="492">
        <v>813</v>
      </c>
    </row>
    <row r="30" spans="2:9">
      <c r="B30" s="82" t="s">
        <v>86</v>
      </c>
      <c r="C30" s="83">
        <v>212</v>
      </c>
      <c r="E30" s="482"/>
      <c r="F30" s="480"/>
      <c r="G30" s="492"/>
      <c r="H30" s="492"/>
      <c r="I30" s="492"/>
    </row>
    <row r="31" spans="2:9">
      <c r="B31" s="82" t="s">
        <v>87</v>
      </c>
      <c r="C31" s="83">
        <v>257</v>
      </c>
      <c r="E31" s="482"/>
      <c r="F31" s="480"/>
      <c r="G31" s="492"/>
      <c r="H31" s="492"/>
      <c r="I31" s="492"/>
    </row>
    <row r="32" spans="2:9" ht="15" thickBot="1">
      <c r="B32" s="84" t="s">
        <v>88</v>
      </c>
      <c r="C32" s="85">
        <v>276</v>
      </c>
      <c r="E32" s="482"/>
      <c r="F32" s="480"/>
      <c r="G32" s="492"/>
      <c r="H32" s="492"/>
      <c r="I32" s="492"/>
    </row>
    <row r="33" spans="2:9" ht="15" thickBot="1">
      <c r="E33" s="482"/>
      <c r="F33" s="480"/>
      <c r="G33" s="492"/>
      <c r="H33" s="492"/>
      <c r="I33" s="492"/>
    </row>
    <row r="34" spans="2:9" ht="15" thickBot="1">
      <c r="B34" s="80" t="s">
        <v>89</v>
      </c>
      <c r="C34" s="81" t="s">
        <v>60</v>
      </c>
      <c r="E34" s="490"/>
      <c r="F34" s="491"/>
      <c r="G34" s="493"/>
      <c r="H34" s="493"/>
      <c r="I34" s="493"/>
    </row>
    <row r="35" spans="2:9">
      <c r="B35" s="82" t="s">
        <v>90</v>
      </c>
      <c r="C35" s="83">
        <v>349</v>
      </c>
    </row>
    <row r="36" spans="2:9">
      <c r="B36" s="82" t="s">
        <v>91</v>
      </c>
      <c r="C36" s="83">
        <v>275</v>
      </c>
      <c r="E36" s="102" t="s">
        <v>256</v>
      </c>
    </row>
    <row r="37" spans="2:9" ht="15" thickBot="1">
      <c r="B37" s="84" t="s">
        <v>181</v>
      </c>
      <c r="C37" s="85">
        <v>225</v>
      </c>
      <c r="E37" s="102" t="s">
        <v>257</v>
      </c>
    </row>
  </sheetData>
  <sheetProtection algorithmName="SHA-512" hashValue="NnclwBh9qFaxa4zrcKBTS1BvQaQ0SinL/0UPaOmwyJcvAh27HuheldXIfs3s3XZGCVFo5hiBfDkRV8Uz+1nLCg==" saltValue="fv9ejD1HmihIexjkPk2JUA==" spinCount="100000" sheet="1" objects="1" scenarios="1" selectLockedCells="1"/>
  <mergeCells count="28">
    <mergeCell ref="E16:E22"/>
    <mergeCell ref="F16:F22"/>
    <mergeCell ref="G16:G22"/>
    <mergeCell ref="H16:H22"/>
    <mergeCell ref="I16:I22"/>
    <mergeCell ref="F23:F28"/>
    <mergeCell ref="E23:E28"/>
    <mergeCell ref="G23:G28"/>
    <mergeCell ref="H23:H28"/>
    <mergeCell ref="I23:I28"/>
    <mergeCell ref="E29:E34"/>
    <mergeCell ref="F29:F34"/>
    <mergeCell ref="G29:G34"/>
    <mergeCell ref="H29:H34"/>
    <mergeCell ref="I29:I34"/>
    <mergeCell ref="B2:C2"/>
    <mergeCell ref="B3:C3"/>
    <mergeCell ref="E2:I2"/>
    <mergeCell ref="F9:F15"/>
    <mergeCell ref="E9:E15"/>
    <mergeCell ref="G9:G15"/>
    <mergeCell ref="H9:H15"/>
    <mergeCell ref="I9:I15"/>
    <mergeCell ref="E5:E8"/>
    <mergeCell ref="F5:F8"/>
    <mergeCell ref="G5:G8"/>
    <mergeCell ref="H5:H8"/>
    <mergeCell ref="I5:I8"/>
  </mergeCells>
  <pageMargins left="0.70866141732283472" right="0.70866141732283472" top="0.74803149606299213" bottom="0.74803149606299213" header="0.31496062992125984" footer="0.31496062992125984"/>
  <pageSetup paperSize="9" scale="75" orientation="landscape" r:id="rId1"/>
  <headerFooter>
    <oddFooter>&amp;RΑΝΩΤΑΤΑ ΟΡΙΑ ΔΑΠΑΝΩΝ / MAXIMUM LIMITS FOR COSTS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Φύλλο11"/>
  <dimension ref="A1:D51"/>
  <sheetViews>
    <sheetView topLeftCell="A16" workbookViewId="0">
      <selection activeCell="A26" sqref="A26"/>
    </sheetView>
  </sheetViews>
  <sheetFormatPr defaultColWidth="9.109375" defaultRowHeight="14.4"/>
  <cols>
    <col min="1" max="1" width="38.33203125" style="142" customWidth="1"/>
    <col min="2" max="7" width="9.109375" style="142"/>
    <col min="8" max="8" width="13.6640625" style="142" customWidth="1"/>
    <col min="9" max="16384" width="9.109375" style="142"/>
  </cols>
  <sheetData>
    <row r="1" spans="1:4" ht="15" thickBot="1">
      <c r="A1" s="153" t="s">
        <v>122</v>
      </c>
    </row>
    <row r="2" spans="1:4">
      <c r="A2" s="154" t="s">
        <v>230</v>
      </c>
    </row>
    <row r="3" spans="1:4">
      <c r="A3" s="112" t="s">
        <v>231</v>
      </c>
    </row>
    <row r="4" spans="1:4" ht="15" thickBot="1">
      <c r="A4" s="155" t="s">
        <v>232</v>
      </c>
    </row>
    <row r="6" spans="1:4">
      <c r="C6" s="143"/>
      <c r="D6" s="144"/>
    </row>
    <row r="8" spans="1:4" ht="15" thickBot="1"/>
    <row r="9" spans="1:4" ht="15" thickBot="1">
      <c r="A9" s="153" t="s">
        <v>113</v>
      </c>
    </row>
    <row r="10" spans="1:4">
      <c r="A10" s="154" t="s">
        <v>169</v>
      </c>
    </row>
    <row r="11" spans="1:4">
      <c r="A11" s="112" t="s">
        <v>172</v>
      </c>
    </row>
    <row r="12" spans="1:4" ht="15" thickBot="1">
      <c r="A12" s="155" t="s">
        <v>170</v>
      </c>
    </row>
    <row r="14" spans="1:4" ht="15" thickBot="1"/>
    <row r="15" spans="1:4" ht="15" thickBot="1">
      <c r="A15" s="151" t="s">
        <v>113</v>
      </c>
      <c r="B15" s="152" t="s">
        <v>112</v>
      </c>
    </row>
    <row r="16" spans="1:4">
      <c r="A16" s="149" t="s">
        <v>114</v>
      </c>
      <c r="B16" s="150">
        <v>7.5</v>
      </c>
    </row>
    <row r="17" spans="1:2">
      <c r="A17" s="145" t="s">
        <v>115</v>
      </c>
      <c r="B17" s="146">
        <f>+(B16+B18)/2</f>
        <v>5.75</v>
      </c>
    </row>
    <row r="18" spans="1:2" ht="15" thickBot="1">
      <c r="A18" s="147" t="s">
        <v>116</v>
      </c>
      <c r="B18" s="148">
        <v>4</v>
      </c>
    </row>
    <row r="22" spans="1:2">
      <c r="A22" s="215" t="s">
        <v>179</v>
      </c>
    </row>
    <row r="23" spans="1:2" ht="28.8">
      <c r="A23" s="248" t="s">
        <v>191</v>
      </c>
    </row>
    <row r="24" spans="1:2" ht="57.6">
      <c r="A24" s="248" t="s">
        <v>192</v>
      </c>
    </row>
    <row r="25" spans="1:2">
      <c r="A25" s="142" t="s">
        <v>355</v>
      </c>
    </row>
    <row r="26" spans="1:2">
      <c r="A26" s="142" t="s">
        <v>354</v>
      </c>
    </row>
    <row r="27" spans="1:2">
      <c r="A27" s="142" t="s">
        <v>164</v>
      </c>
    </row>
    <row r="28" spans="1:2">
      <c r="A28" s="142" t="s">
        <v>165</v>
      </c>
    </row>
    <row r="33" spans="1:1">
      <c r="A33" s="215" t="s">
        <v>180</v>
      </c>
    </row>
    <row r="34" spans="1:1">
      <c r="A34" s="213" t="s">
        <v>173</v>
      </c>
    </row>
    <row r="35" spans="1:1">
      <c r="A35" s="213" t="s">
        <v>174</v>
      </c>
    </row>
    <row r="36" spans="1:1">
      <c r="A36" s="213" t="s">
        <v>175</v>
      </c>
    </row>
    <row r="37" spans="1:1">
      <c r="A37" s="213" t="s">
        <v>176</v>
      </c>
    </row>
    <row r="38" spans="1:1">
      <c r="A38" s="213" t="s">
        <v>132</v>
      </c>
    </row>
    <row r="39" spans="1:1">
      <c r="A39" s="213" t="s">
        <v>177</v>
      </c>
    </row>
    <row r="40" spans="1:1">
      <c r="A40" s="213" t="s">
        <v>178</v>
      </c>
    </row>
    <row r="41" spans="1:1">
      <c r="A41" s="213"/>
    </row>
    <row r="42" spans="1:1">
      <c r="A42" s="214"/>
    </row>
    <row r="44" spans="1:1">
      <c r="A44" s="215" t="s">
        <v>183</v>
      </c>
    </row>
    <row r="45" spans="1:1">
      <c r="A45" s="213" t="s">
        <v>184</v>
      </c>
    </row>
    <row r="46" spans="1:1">
      <c r="A46" s="213" t="s">
        <v>185</v>
      </c>
    </row>
    <row r="47" spans="1:1">
      <c r="A47" s="213" t="s">
        <v>186</v>
      </c>
    </row>
    <row r="48" spans="1:1">
      <c r="A48" s="213" t="s">
        <v>187</v>
      </c>
    </row>
    <row r="49" spans="1:1">
      <c r="A49" s="213" t="s">
        <v>188</v>
      </c>
    </row>
    <row r="50" spans="1:1">
      <c r="A50" s="213" t="s">
        <v>189</v>
      </c>
    </row>
    <row r="51" spans="1:1">
      <c r="A51" s="213" t="s">
        <v>190</v>
      </c>
    </row>
  </sheetData>
  <sheetProtection algorithmName="SHA-512" hashValue="njalthIRT5T00Zbmw2/u6B8syA06DovS4p9r912fbmXLVlaK2A/IsWK5bPE4mIEZZmNB8VT22MkLgNKCKQorgA==" saltValue="dv/UFOU7pingm14MLT2BcQ==" spinCount="100000" sheet="1" objects="1" scenarios="1" select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1">
    <pageSetUpPr fitToPage="1"/>
  </sheetPr>
  <dimension ref="A1:G41"/>
  <sheetViews>
    <sheetView zoomScale="85" zoomScaleNormal="85" zoomScaleSheetLayoutView="85" workbookViewId="0">
      <selection activeCell="B37" sqref="B37"/>
    </sheetView>
  </sheetViews>
  <sheetFormatPr defaultColWidth="9.109375" defaultRowHeight="14.4"/>
  <cols>
    <col min="1" max="1" width="148.33203125" style="1" customWidth="1"/>
    <col min="2" max="2" width="29.88671875" style="1" customWidth="1"/>
    <col min="3" max="3" width="22.5546875" style="1" customWidth="1"/>
    <col min="4" max="4" width="26.88671875" style="1" customWidth="1"/>
    <col min="5" max="5" width="1.5546875" style="1" customWidth="1"/>
    <col min="6" max="6" width="9.109375" style="1"/>
    <col min="7" max="7" width="12.44140625" style="1" customWidth="1"/>
    <col min="8" max="8" width="19.33203125" style="1" customWidth="1"/>
    <col min="9" max="16384" width="9.109375" style="1"/>
  </cols>
  <sheetData>
    <row r="1" spans="1:6" ht="37.200000000000003" thickBot="1">
      <c r="A1" s="370" t="s">
        <v>163</v>
      </c>
      <c r="B1" s="371"/>
      <c r="C1" s="371"/>
      <c r="D1" s="372"/>
    </row>
    <row r="2" spans="1:6" ht="15" thickBot="1"/>
    <row r="3" spans="1:6" ht="63" customHeight="1" thickBot="1">
      <c r="A3" s="277" t="s">
        <v>218</v>
      </c>
      <c r="B3" s="383" t="s">
        <v>165</v>
      </c>
      <c r="C3" s="384"/>
      <c r="D3" s="385"/>
    </row>
    <row r="4" spans="1:6" ht="25.5" customHeight="1" thickBot="1">
      <c r="A4" s="277" t="s">
        <v>217</v>
      </c>
      <c r="B4" s="360" t="s">
        <v>230</v>
      </c>
      <c r="C4" s="170">
        <f>IF(B4=DATA!A2,5000.01,IF(B4=DATA!A3,80000.01,IF(B4=DATA!A4,80000.01,IF(B4="","",""))))</f>
        <v>5000.01</v>
      </c>
      <c r="D4" s="299">
        <f>IF(B4="Μεσαία / Medium",80000,IF(B4="Μεγάλη / Large 200Κ",200000,IF(B4="Μεγάλη / Large 300Κ",300000,IF(B4="","",""))))</f>
        <v>80000</v>
      </c>
    </row>
    <row r="5" spans="1:6" ht="37.5" customHeight="1" thickBot="1">
      <c r="A5" s="249"/>
      <c r="B5" s="374" t="s">
        <v>123</v>
      </c>
      <c r="C5" s="375"/>
      <c r="D5" s="376"/>
    </row>
    <row r="6" spans="1:6" ht="61.5" customHeight="1" thickBot="1">
      <c r="A6" s="249"/>
      <c r="B6" s="374" t="s">
        <v>238</v>
      </c>
      <c r="C6" s="375"/>
      <c r="D6" s="376"/>
    </row>
    <row r="7" spans="1:6" ht="56.25" customHeight="1" thickBot="1">
      <c r="A7" s="251" t="s">
        <v>276</v>
      </c>
      <c r="B7" s="301"/>
      <c r="C7" s="377" t="str">
        <f>IF(B7&lt;0%,"Η τιμή δεν μπορεί να είναι μεγαλύτερη από 90,00%",IF(B7&gt;90%,"Η τιμή δεν μπορεί να είναι μεγαλύτερη από 90,00%",""))</f>
        <v/>
      </c>
      <c r="D7" s="378"/>
    </row>
    <row r="8" spans="1:6" ht="56.25" customHeight="1" thickBot="1">
      <c r="A8" s="251" t="s">
        <v>277</v>
      </c>
      <c r="B8" s="302" t="str">
        <f>IF(B7="","",100%-B7)</f>
        <v/>
      </c>
      <c r="C8" s="379"/>
      <c r="D8" s="380"/>
    </row>
    <row r="9" spans="1:6" ht="56.25" customHeight="1" thickBot="1">
      <c r="A9" s="251" t="s">
        <v>221</v>
      </c>
      <c r="B9" s="301"/>
      <c r="C9" s="381" t="str">
        <f>IF(B9&lt;0%,"Η τιμή πρέπει να είναι μεταξύ 0,01% και 15,00%",IF(B9&gt;15%,"Η τιμή πρέπει να είναι μεταξύ 0,01% και 15,00%",""))</f>
        <v/>
      </c>
      <c r="D9" s="382"/>
    </row>
    <row r="10" spans="1:6" ht="21" customHeight="1" thickBot="1">
      <c r="A10" s="252"/>
      <c r="B10" s="292" t="s">
        <v>234</v>
      </c>
      <c r="C10" s="292" t="s">
        <v>235</v>
      </c>
      <c r="D10" s="292" t="s">
        <v>236</v>
      </c>
    </row>
    <row r="11" spans="1:6" ht="36.6" thickBot="1">
      <c r="A11" s="251" t="s">
        <v>229</v>
      </c>
      <c r="B11" s="303"/>
      <c r="C11" s="303"/>
      <c r="D11" s="304" t="str">
        <f>IF(B11="","",(C11-B11)/30.41663)</f>
        <v/>
      </c>
      <c r="F11" s="250"/>
    </row>
    <row r="12" spans="1:6" ht="39.75" customHeight="1" thickBot="1">
      <c r="A12" s="364" t="s">
        <v>278</v>
      </c>
      <c r="B12" s="364"/>
      <c r="C12" s="364"/>
      <c r="D12" s="364"/>
      <c r="F12" s="250"/>
    </row>
    <row r="13" spans="1:6" ht="6.75" customHeight="1" thickBot="1">
      <c r="A13" s="352"/>
      <c r="B13" s="352"/>
      <c r="C13" s="352"/>
      <c r="D13" s="352"/>
      <c r="F13" s="250"/>
    </row>
    <row r="14" spans="1:6" s="98" customFormat="1" ht="47.4" thickBot="1">
      <c r="A14" s="294"/>
      <c r="B14" s="296" t="s">
        <v>124</v>
      </c>
      <c r="C14" s="115" t="s">
        <v>138</v>
      </c>
      <c r="D14" s="115" t="s">
        <v>108</v>
      </c>
    </row>
    <row r="15" spans="1:6" s="99" customFormat="1" ht="63" customHeight="1" thickBot="1">
      <c r="A15" s="295" t="s">
        <v>222</v>
      </c>
      <c r="B15" s="298">
        <f>+Προσωπικό!O46</f>
        <v>0</v>
      </c>
      <c r="C15" s="300" t="str">
        <f t="shared" ref="C15:C22" si="0">IF(SUM($C$33:$C$33)=0,"",B15/SUM($C$33:$C$33))</f>
        <v/>
      </c>
      <c r="D15" s="299">
        <f>ROUND(+B15*$B$7,2)</f>
        <v>0</v>
      </c>
    </row>
    <row r="16" spans="1:6" s="99" customFormat="1" ht="63" customHeight="1" thickBot="1">
      <c r="A16" s="295" t="s">
        <v>223</v>
      </c>
      <c r="B16" s="298">
        <f>+Εθελοντές!G55</f>
        <v>0</v>
      </c>
      <c r="C16" s="300" t="str">
        <f t="shared" si="0"/>
        <v/>
      </c>
      <c r="D16" s="299">
        <f t="shared" ref="D16:D22" si="1">ROUND(+B16*$B$7,2)</f>
        <v>0</v>
      </c>
    </row>
    <row r="17" spans="1:7" s="99" customFormat="1" ht="63" customHeight="1" thickBot="1">
      <c r="A17" s="295" t="s">
        <v>224</v>
      </c>
      <c r="B17" s="298">
        <f>+Ταξίδια!O30</f>
        <v>0</v>
      </c>
      <c r="C17" s="300" t="str">
        <f t="shared" si="0"/>
        <v/>
      </c>
      <c r="D17" s="299">
        <f t="shared" si="1"/>
        <v>0</v>
      </c>
    </row>
    <row r="18" spans="1:7" s="99" customFormat="1" ht="63" customHeight="1" thickBot="1">
      <c r="A18" s="295" t="s">
        <v>233</v>
      </c>
      <c r="B18" s="298">
        <f>Αποσβέσεις!K25</f>
        <v>0</v>
      </c>
      <c r="C18" s="300" t="str">
        <f t="shared" si="0"/>
        <v/>
      </c>
      <c r="D18" s="299">
        <f t="shared" si="1"/>
        <v>0</v>
      </c>
    </row>
    <row r="19" spans="1:7" s="99" customFormat="1" ht="63" customHeight="1" thickBot="1">
      <c r="A19" s="295" t="s">
        <v>225</v>
      </c>
      <c r="B19" s="298">
        <f>Εξοπλισμός!G25</f>
        <v>0</v>
      </c>
      <c r="C19" s="300" t="str">
        <f t="shared" si="0"/>
        <v/>
      </c>
      <c r="D19" s="299">
        <f t="shared" si="1"/>
        <v>0</v>
      </c>
    </row>
    <row r="20" spans="1:7" s="99" customFormat="1" ht="63" customHeight="1" thickBot="1">
      <c r="A20" s="295" t="s">
        <v>226</v>
      </c>
      <c r="B20" s="298">
        <f>Αναλώσιμα!G18</f>
        <v>0</v>
      </c>
      <c r="C20" s="300" t="str">
        <f t="shared" si="0"/>
        <v/>
      </c>
      <c r="D20" s="299">
        <f t="shared" si="1"/>
        <v>0</v>
      </c>
    </row>
    <row r="21" spans="1:7" s="99" customFormat="1" ht="63" customHeight="1" thickBot="1">
      <c r="A21" s="295" t="s">
        <v>279</v>
      </c>
      <c r="B21" s="298">
        <f>Υπεργολαβίες!E23</f>
        <v>0</v>
      </c>
      <c r="C21" s="300" t="str">
        <f t="shared" si="0"/>
        <v/>
      </c>
      <c r="D21" s="299">
        <f t="shared" si="1"/>
        <v>0</v>
      </c>
    </row>
    <row r="22" spans="1:7" s="99" customFormat="1" ht="63" customHeight="1" thickBot="1">
      <c r="A22" s="295" t="s">
        <v>280</v>
      </c>
      <c r="B22" s="298">
        <f>'Λοιπές άμεσες'!E45</f>
        <v>0</v>
      </c>
      <c r="C22" s="300" t="str">
        <f t="shared" si="0"/>
        <v/>
      </c>
      <c r="D22" s="299">
        <f t="shared" si="1"/>
        <v>0</v>
      </c>
    </row>
    <row r="23" spans="1:7" ht="6.75" customHeight="1" thickBot="1">
      <c r="A23" s="2"/>
      <c r="B23" s="2"/>
      <c r="C23" s="3"/>
      <c r="D23" s="4"/>
    </row>
    <row r="24" spans="1:7" s="99" customFormat="1" ht="30" customHeight="1" thickBot="1">
      <c r="A24" s="305" t="s">
        <v>26</v>
      </c>
      <c r="B24" s="170">
        <f>SUM(B15:B22)</f>
        <v>0</v>
      </c>
      <c r="C24" s="114"/>
      <c r="D24" s="170">
        <f>SUM(D15:D22)</f>
        <v>0</v>
      </c>
    </row>
    <row r="25" spans="1:7" s="4" customFormat="1" ht="25.5" customHeight="1" thickBot="1">
      <c r="A25" s="373" t="str">
        <f>IF(B26&gt;(B24*50%),"ΠΡΟΣΟΧΗ!!! ΤΟ ΚΟΣΤΟΣ ΑΝΑΚΑΤΑΣΚΕΥΗΣ ΔΕΝ ΜΠΟΡΕΙ ΝΑ ΞΕΠΕΡΝΑ ΤΟ ΠΟΣΟ ΤΩΝ","")</f>
        <v/>
      </c>
      <c r="B25" s="373"/>
      <c r="C25" s="373"/>
      <c r="D25" s="167" t="str">
        <f>IF(B26&gt;(B24*50%),(B24*50%),"")</f>
        <v/>
      </c>
      <c r="E25" s="100"/>
    </row>
    <row r="26" spans="1:7" s="99" customFormat="1" ht="63" customHeight="1" thickBot="1">
      <c r="A26" s="290" t="s">
        <v>227</v>
      </c>
      <c r="B26" s="170">
        <f>+Ανακατασκευή!E23</f>
        <v>0</v>
      </c>
      <c r="C26" s="300" t="str">
        <f>IF(SUM($C$33:$C$33)=0,"",B26/SUM($C$33:$C$33))</f>
        <v/>
      </c>
      <c r="D26" s="170">
        <f>ROUND(+B26*$B$7,2)</f>
        <v>0</v>
      </c>
    </row>
    <row r="27" spans="1:7" s="99" customFormat="1" ht="6.75" customHeight="1" thickBot="1">
      <c r="A27" s="5"/>
      <c r="B27" s="5"/>
      <c r="C27" s="3"/>
      <c r="D27" s="1"/>
    </row>
    <row r="28" spans="1:7" s="99" customFormat="1" ht="63" customHeight="1" thickBot="1">
      <c r="A28" s="290" t="s">
        <v>228</v>
      </c>
      <c r="B28" s="170">
        <f>ROUND(+(Προσωπικό!O46)*B9,2)</f>
        <v>0</v>
      </c>
      <c r="C28" s="300" t="str">
        <f>IF(SUM($C$33:$C$33)=0,"",B28/SUM($C$33:$C$33))</f>
        <v/>
      </c>
      <c r="D28" s="170">
        <f>ROUND(+B28*$B$7,2)</f>
        <v>0</v>
      </c>
    </row>
    <row r="29" spans="1:7" ht="13.35" customHeight="1" thickBot="1">
      <c r="A29" s="373"/>
      <c r="B29" s="373"/>
      <c r="C29" s="373"/>
      <c r="D29" s="104"/>
    </row>
    <row r="30" spans="1:7" s="99" customFormat="1" ht="25.35" customHeight="1" thickBot="1">
      <c r="A30" s="293" t="s">
        <v>281</v>
      </c>
      <c r="B30" s="170">
        <f>+B24+B26+B28</f>
        <v>0</v>
      </c>
      <c r="C30" s="300" t="str">
        <f>IF(SUM($C$33:$C$33)=0,"",B30/SUM($C$33:$C$33))</f>
        <v/>
      </c>
      <c r="D30" s="170" t="str">
        <f>IF((D24+D26+D28)&lt;5000,"-----------",IF((D24+D26+D28)&gt;80000,"ΥΠΕΡΒΑΣΗ",(D24+D26+D28)))</f>
        <v>-----------</v>
      </c>
      <c r="G30" s="1"/>
    </row>
    <row r="31" spans="1:7" ht="10.5" customHeight="1" thickBot="1">
      <c r="A31" s="202"/>
      <c r="B31" s="202"/>
      <c r="C31" s="202"/>
      <c r="D31" s="104"/>
    </row>
    <row r="32" spans="1:7" ht="25.5" customHeight="1" thickBot="1">
      <c r="A32" s="202"/>
      <c r="B32" s="292" t="s">
        <v>237</v>
      </c>
      <c r="C32" s="171" t="str">
        <f>IF(B7="","",100%)</f>
        <v/>
      </c>
      <c r="D32" s="171" t="str">
        <f>IF(B7="","",B7)</f>
        <v/>
      </c>
    </row>
    <row r="33" spans="1:4" s="99" customFormat="1" ht="45.75" customHeight="1" thickBot="1">
      <c r="A33" s="361" t="s">
        <v>27</v>
      </c>
      <c r="B33" s="169" t="str">
        <f>+DATA!A2</f>
        <v>Μεσαία / Medium</v>
      </c>
      <c r="C33" s="297">
        <f>IF(B4=B33,+B24+B26+B28,"")</f>
        <v>0</v>
      </c>
      <c r="D33" s="170">
        <f>IF(D30="ΥΠΕΡΒΑΣΗ","ΥΠΕΡΒΑΣΗ",IF(B4=B33,IF(+D24+D26+D28&gt;80000,"! ΔΙΟΡΘΩΣΤΕ !          ! ΥΠΕΡΒΑΣΗ !",ROUND((+D24+D26+D28),2)),""))</f>
        <v>0</v>
      </c>
    </row>
    <row r="34" spans="1:4" ht="13.95" customHeight="1" thickBot="1">
      <c r="A34" s="291"/>
      <c r="B34" s="291"/>
      <c r="C34" s="291"/>
      <c r="D34" s="105"/>
    </row>
    <row r="35" spans="1:4" s="99" customFormat="1" ht="44.25" customHeight="1" thickBot="1">
      <c r="A35" s="355" t="s">
        <v>282</v>
      </c>
      <c r="B35" s="366" t="str">
        <f>IF(Εθελοντές!G55&gt;SUM(C33:C33)*0.1,"ΥΠΕΡΒΑΣΗ ΠΟΣΟΥ ΕΘΕΛΟΝΤΙΚΗΣ ΕΡΓΑΣΙΑΣ","")</f>
        <v/>
      </c>
      <c r="C35" s="367"/>
      <c r="D35" s="307">
        <f>SUM(D33:D33)</f>
        <v>0</v>
      </c>
    </row>
    <row r="36" spans="1:4" ht="40.5" customHeight="1" thickBot="1">
      <c r="A36" s="356" t="s">
        <v>283</v>
      </c>
      <c r="B36" s="4"/>
      <c r="C36" s="6"/>
      <c r="D36" s="307">
        <f>IF(D35=0,0,+SUM(C33:C33)-D35)</f>
        <v>0</v>
      </c>
    </row>
    <row r="37" spans="1:4" ht="72.75" customHeight="1" thickBot="1">
      <c r="A37" s="357" t="s">
        <v>356</v>
      </c>
      <c r="B37" s="354"/>
      <c r="C37" s="101"/>
      <c r="D37" s="368" t="str">
        <f>IF(AND(B3="",B24&gt;0),IF(B3="","ΕΠΙΛΕΞΤΕ ΠΡΟΣΚΛΗΣΗ ΕΝΔΙΑΦΕΡΟΝΤΟΣ",""),"")</f>
        <v/>
      </c>
    </row>
    <row r="38" spans="1:4" ht="51" customHeight="1" thickBot="1">
      <c r="A38" s="358" t="s">
        <v>137</v>
      </c>
      <c r="B38" s="306">
        <f>+IF(B37="",D36-B37,IF(B37&lt;(D36),D36-B37,"ΔΙΟΡΘΩΣΤΕ"))</f>
        <v>0</v>
      </c>
      <c r="C38" s="101"/>
      <c r="D38" s="369"/>
    </row>
    <row r="39" spans="1:4" ht="31.5" customHeight="1">
      <c r="A39" s="365" t="str">
        <f>IF(B37&gt;Εθελοντές!G55,"ΔΙΟΡΘΩΣΤΕ. ΑΝΩΤΑΤΟ ΠΟΣΟ ΣΥΝΕΙΣΦΟΡΑΣ ΣΕ ΕΙΔΟΣ","")</f>
        <v/>
      </c>
      <c r="B39" s="365"/>
      <c r="C39" s="168" t="str">
        <f>IF(A39="ΔΙΟΡΘΩΣΤΕ. ΑΝΩΤΑΤΟ ΠΟΣΟ ΣΥΝΕΙΣΦΟΡΑΣ ΣΕ ΕΙΔΟΣ",Εθελοντές!G55,"")</f>
        <v/>
      </c>
      <c r="D39" s="369"/>
    </row>
    <row r="40" spans="1:4" ht="18">
      <c r="A40" s="363" t="s">
        <v>135</v>
      </c>
      <c r="B40" s="363"/>
      <c r="C40" s="363"/>
      <c r="D40" s="369"/>
    </row>
    <row r="41" spans="1:4" ht="18">
      <c r="A41" s="363" t="s">
        <v>136</v>
      </c>
      <c r="B41" s="363"/>
      <c r="C41" s="363"/>
      <c r="D41" s="175"/>
    </row>
  </sheetData>
  <sheetProtection algorithmName="SHA-512" hashValue="GRKPLXlXmnk3Huc6cCzJDAFFOGBx7iyX13vJutk4FFZlcI5qUt+D1g4zed/x9ToCPBOYpJWfHAzhsBTwydUJCw==" saltValue="oaZ1d2KmgsrNcD+gRTHTpQ==" spinCount="100000" sheet="1" selectLockedCells="1"/>
  <protectedRanges>
    <protectedRange password="8362" sqref="B35 C36 A1:D2 B37:B38 A14 A29 A23:D23 A25:D25 B24:C24 B27:D27 C32:C33 A34:C34 A31 A32:B32 B28:C31 B26:C26 D29:D36 B15:C22" name="Περιοχή1"/>
    <protectedRange password="8362" sqref="A10:C13 A9:D9 A3:D8" name="Περιοχή1_1"/>
    <protectedRange password="8362" sqref="B14:C14" name="Περιοχή1_2"/>
    <protectedRange password="8362" sqref="A15:A22" name="Περιοχή1_3"/>
    <protectedRange password="8362" sqref="A24" name="Περιοχή1_4"/>
    <protectedRange password="8362" sqref="A26:A28 A30" name="Περιοχή1_5"/>
    <protectedRange password="8362" sqref="A33" name="Περιοχή1_6"/>
    <protectedRange password="8362" sqref="A35:A36" name="Περιοχή1_7"/>
    <protectedRange password="8362" sqref="D26 D28 D15:D22" name="Περιοχή1_8"/>
    <protectedRange password="8362" sqref="D10:D14" name="Περιοχή1_2_1"/>
    <protectedRange password="8362" sqref="D24" name="Περιοχή1_9"/>
  </protectedRanges>
  <mergeCells count="15">
    <mergeCell ref="A1:D1"/>
    <mergeCell ref="A25:C25"/>
    <mergeCell ref="A29:C29"/>
    <mergeCell ref="B5:D5"/>
    <mergeCell ref="B6:D6"/>
    <mergeCell ref="C7:D7"/>
    <mergeCell ref="C8:D8"/>
    <mergeCell ref="C9:D9"/>
    <mergeCell ref="B3:D3"/>
    <mergeCell ref="A40:C40"/>
    <mergeCell ref="A12:D12"/>
    <mergeCell ref="A41:C41"/>
    <mergeCell ref="A39:B39"/>
    <mergeCell ref="B35:C35"/>
    <mergeCell ref="D37:D40"/>
  </mergeCells>
  <conditionalFormatting sqref="A25:C25">
    <cfRule type="expression" dxfId="9" priority="25">
      <formula>$A$25="ΠΡΟΣΟΧΗ!!! ΤΟ ΚΟΣΤΟΣ ΑΝΑΚΑΤΑΣΚΕΥΗΣ ΔΕΝ ΜΠΟΡΕΙ ΝΑ ΞΕΠΕΡΝΑ ΤΟ ΠΟΣΟ ΤΩΝ"</formula>
    </cfRule>
  </conditionalFormatting>
  <conditionalFormatting sqref="C7">
    <cfRule type="expression" dxfId="8" priority="11">
      <formula>$C$7="Η τιμή δεν μπορεί να είναι μεγαλύτερη από 90,00%"</formula>
    </cfRule>
  </conditionalFormatting>
  <conditionalFormatting sqref="C9">
    <cfRule type="expression" dxfId="7" priority="10">
      <formula>$C$9="Η τιμή πρέπει να είναι μεταξύ 0,01% και 15,00%"</formula>
    </cfRule>
  </conditionalFormatting>
  <conditionalFormatting sqref="D25">
    <cfRule type="expression" dxfId="6" priority="28">
      <formula>B$26&gt;($B$24*50%)</formula>
    </cfRule>
  </conditionalFormatting>
  <conditionalFormatting sqref="A39:C39">
    <cfRule type="expression" dxfId="5" priority="9">
      <formula>$A$39="ΔΙΟΡΘΩΣΤΕ. ΑΝΩΤΑΤΟ ΠΟΣΟ ΣΥΝΕΙΣΦΟΡΑΣ ΣΕ ΕΙΔΟΣ"</formula>
    </cfRule>
  </conditionalFormatting>
  <conditionalFormatting sqref="B38">
    <cfRule type="expression" dxfId="4" priority="8">
      <formula>$A$39="ΔΙΟΡΘΩΣΤΕ. ΑΝΩΤΑΤΟ ΠΟΣΟ ΣΥΝΕΙΣΦΟΡΑΣ ΣΕ ΕΙΔΟΣ"</formula>
    </cfRule>
  </conditionalFormatting>
  <conditionalFormatting sqref="B35:C35">
    <cfRule type="expression" dxfId="3" priority="7">
      <formula>$B$35="ΥΠΕΡΒΑΣΗ ΠΟΣΟΥ ΕΘΕΛΟΝΤΙΚΗΣ ΕΡΓΑΣΙΑΣ"</formula>
    </cfRule>
  </conditionalFormatting>
  <conditionalFormatting sqref="D30">
    <cfRule type="expression" dxfId="2" priority="3">
      <formula>OR($D$30="! ΥΠΕΡΒΑΣΗ !",$D$30="ΥΠΕΡΒΑΣΗ")</formula>
    </cfRule>
  </conditionalFormatting>
  <conditionalFormatting sqref="D37:D40">
    <cfRule type="expression" dxfId="1" priority="2">
      <formula>$D$37="ΕΠΙΛΕΞΤΕ ΠΡΟΣΚΛΗΣΗ ΕΝΔΙΑΦΕΡΟΝΤΟΣ"</formula>
    </cfRule>
  </conditionalFormatting>
  <conditionalFormatting sqref="D33">
    <cfRule type="expression" dxfId="0" priority="1">
      <formula>OR($D$30="! ΥΠΕΡΒΑΣΗ !",$D$30="ΥΠΕΡΒΑΣΗ")</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drawing r:id="rId2"/>
  <extLst>
    <ext xmlns:x14="http://schemas.microsoft.com/office/spreadsheetml/2009/9/main" uri="{CCE6A557-97BC-4b89-ADB6-D9C93CAAB3DF}">
      <x14:dataValidations xmlns:xm="http://schemas.microsoft.com/office/excel/2006/main" xWindow="1628" yWindow="683" count="2">
        <x14:dataValidation type="list" allowBlank="1" showInputMessage="1" showErrorMessage="1" xr:uid="{00000000-0002-0000-0100-000000000000}">
          <x14:formula1>
            <xm:f>DATA!$A$2:$A$4</xm:f>
          </x14:formula1>
          <xm:sqref>B4</xm:sqref>
        </x14:dataValidation>
        <x14:dataValidation type="list" allowBlank="1" showErrorMessage="1" prompt="_x000a_" xr:uid="{00000000-0002-0000-0100-000001000000}">
          <x14:formula1>
            <xm:f>DATA!$A$28</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2">
    <pageSetUpPr fitToPage="1"/>
  </sheetPr>
  <dimension ref="A1:O48"/>
  <sheetViews>
    <sheetView zoomScale="85" zoomScaleNormal="85" zoomScaleSheetLayoutView="100" workbookViewId="0">
      <selection activeCell="B5" sqref="B5"/>
    </sheetView>
  </sheetViews>
  <sheetFormatPr defaultColWidth="9.109375" defaultRowHeight="14.4"/>
  <cols>
    <col min="1" max="1" width="5.44140625" style="1" customWidth="1"/>
    <col min="2" max="2" width="38" style="1" customWidth="1"/>
    <col min="3" max="3" width="26.109375" style="1" customWidth="1"/>
    <col min="4" max="4" width="20.44140625" style="1" customWidth="1"/>
    <col min="5" max="5" width="14.109375" style="1" customWidth="1"/>
    <col min="6" max="6" width="16.44140625" style="1" customWidth="1"/>
    <col min="7" max="7" width="12.88671875" style="1" customWidth="1"/>
    <col min="8" max="8" width="13" style="1" customWidth="1"/>
    <col min="9" max="9" width="10.33203125" style="1" customWidth="1"/>
    <col min="10" max="10" width="16.109375" style="1" customWidth="1"/>
    <col min="11" max="11" width="19" style="1" customWidth="1"/>
    <col min="12" max="12" width="12.88671875" style="1" customWidth="1"/>
    <col min="13" max="13" width="14" style="1" customWidth="1"/>
    <col min="14" max="14" width="16.109375" style="1" customWidth="1"/>
    <col min="15" max="15" width="19.88671875" style="1" customWidth="1"/>
    <col min="16" max="16384" width="9.109375" style="1"/>
  </cols>
  <sheetData>
    <row r="1" spans="1:15" s="99" customFormat="1" ht="31.5" customHeight="1" thickBot="1">
      <c r="A1" s="393" t="s">
        <v>5</v>
      </c>
      <c r="B1" s="394"/>
      <c r="C1" s="394"/>
      <c r="D1" s="394"/>
      <c r="E1" s="394"/>
      <c r="F1" s="394"/>
      <c r="G1" s="394"/>
      <c r="H1" s="394"/>
      <c r="I1" s="394"/>
      <c r="J1" s="394"/>
      <c r="K1" s="394"/>
      <c r="L1" s="394"/>
      <c r="M1" s="394"/>
      <c r="N1" s="394"/>
      <c r="O1" s="395"/>
    </row>
    <row r="2" spans="1:15" s="99" customFormat="1" ht="15.75" customHeight="1" thickBot="1">
      <c r="A2" s="402" t="s">
        <v>99</v>
      </c>
      <c r="B2" s="399" t="s">
        <v>284</v>
      </c>
      <c r="C2" s="402" t="s">
        <v>34</v>
      </c>
      <c r="D2" s="402" t="s">
        <v>182</v>
      </c>
      <c r="E2" s="402" t="s">
        <v>141</v>
      </c>
      <c r="F2" s="396" t="s">
        <v>2</v>
      </c>
      <c r="G2" s="397"/>
      <c r="H2" s="397"/>
      <c r="I2" s="397"/>
      <c r="J2" s="397"/>
      <c r="K2" s="397"/>
      <c r="L2" s="397"/>
      <c r="M2" s="397"/>
      <c r="N2" s="398"/>
      <c r="O2" s="390" t="s">
        <v>1</v>
      </c>
    </row>
    <row r="3" spans="1:15" s="99" customFormat="1" ht="78.75" customHeight="1" thickBot="1">
      <c r="A3" s="403"/>
      <c r="B3" s="400"/>
      <c r="C3" s="413"/>
      <c r="D3" s="413"/>
      <c r="E3" s="413"/>
      <c r="F3" s="405" t="s">
        <v>121</v>
      </c>
      <c r="G3" s="406"/>
      <c r="H3" s="407"/>
      <c r="I3" s="407"/>
      <c r="J3" s="408"/>
      <c r="K3" s="409" t="s">
        <v>285</v>
      </c>
      <c r="L3" s="410"/>
      <c r="M3" s="411"/>
      <c r="N3" s="412"/>
      <c r="O3" s="391"/>
    </row>
    <row r="4" spans="1:15" s="99" customFormat="1" ht="135.75" customHeight="1" thickBot="1">
      <c r="A4" s="404"/>
      <c r="B4" s="401"/>
      <c r="C4" s="414"/>
      <c r="D4" s="414"/>
      <c r="E4" s="414"/>
      <c r="F4" s="203" t="s">
        <v>29</v>
      </c>
      <c r="G4" s="40" t="s">
        <v>125</v>
      </c>
      <c r="H4" s="37" t="s">
        <v>33</v>
      </c>
      <c r="I4" s="41" t="s">
        <v>30</v>
      </c>
      <c r="J4" s="42" t="s">
        <v>3</v>
      </c>
      <c r="K4" s="7" t="s">
        <v>29</v>
      </c>
      <c r="L4" s="8" t="s">
        <v>32</v>
      </c>
      <c r="M4" s="37" t="s">
        <v>33</v>
      </c>
      <c r="N4" s="9" t="s">
        <v>3</v>
      </c>
      <c r="O4" s="392"/>
    </row>
    <row r="5" spans="1:15">
      <c r="A5" s="55">
        <v>1</v>
      </c>
      <c r="B5" s="199"/>
      <c r="C5" s="200"/>
      <c r="D5" s="216"/>
      <c r="E5" s="173"/>
      <c r="F5" s="10"/>
      <c r="G5" s="11"/>
      <c r="H5" s="38"/>
      <c r="I5" s="38"/>
      <c r="J5" s="117">
        <f>ROUND(F5*(G5+H5+I5)*E5,2)</f>
        <v>0</v>
      </c>
      <c r="K5" s="10"/>
      <c r="L5" s="176"/>
      <c r="M5" s="177"/>
      <c r="N5" s="117">
        <f>ROUND(K5*(L5+M5)*E5,2)</f>
        <v>0</v>
      </c>
      <c r="O5" s="117">
        <f>IF(D5="",0,J5+N5)</f>
        <v>0</v>
      </c>
    </row>
    <row r="6" spans="1:15">
      <c r="A6" s="55">
        <v>2</v>
      </c>
      <c r="B6" s="199"/>
      <c r="C6" s="200"/>
      <c r="D6" s="216"/>
      <c r="E6" s="173"/>
      <c r="F6" s="10"/>
      <c r="G6" s="11"/>
      <c r="H6" s="39"/>
      <c r="I6" s="39"/>
      <c r="J6" s="118">
        <f t="shared" ref="J6:J44" si="0">ROUND(F6*(G6+H6+I6)*E6,2)</f>
        <v>0</v>
      </c>
      <c r="K6" s="12"/>
      <c r="L6" s="178"/>
      <c r="M6" s="179"/>
      <c r="N6" s="118">
        <f t="shared" ref="N6:N44" si="1">ROUND(K6*(L6+M6)*E6,2)</f>
        <v>0</v>
      </c>
      <c r="O6" s="118">
        <f t="shared" ref="O6:O44" si="2">IF(D6="",0,J6+N6)</f>
        <v>0</v>
      </c>
    </row>
    <row r="7" spans="1:15">
      <c r="A7" s="56">
        <v>3</v>
      </c>
      <c r="B7" s="201"/>
      <c r="C7" s="201"/>
      <c r="D7" s="216"/>
      <c r="E7" s="174"/>
      <c r="F7" s="12"/>
      <c r="G7" s="13"/>
      <c r="H7" s="39"/>
      <c r="I7" s="39"/>
      <c r="J7" s="118">
        <f t="shared" si="0"/>
        <v>0</v>
      </c>
      <c r="K7" s="12"/>
      <c r="L7" s="178"/>
      <c r="M7" s="179"/>
      <c r="N7" s="118">
        <f t="shared" si="1"/>
        <v>0</v>
      </c>
      <c r="O7" s="118">
        <f t="shared" si="2"/>
        <v>0</v>
      </c>
    </row>
    <row r="8" spans="1:15">
      <c r="A8" s="55">
        <v>4</v>
      </c>
      <c r="B8" s="201"/>
      <c r="C8" s="201"/>
      <c r="D8" s="216"/>
      <c r="E8" s="174"/>
      <c r="F8" s="12"/>
      <c r="G8" s="13"/>
      <c r="H8" s="39"/>
      <c r="I8" s="39"/>
      <c r="J8" s="118">
        <f t="shared" si="0"/>
        <v>0</v>
      </c>
      <c r="K8" s="12"/>
      <c r="L8" s="178"/>
      <c r="M8" s="179"/>
      <c r="N8" s="118">
        <f t="shared" si="1"/>
        <v>0</v>
      </c>
      <c r="O8" s="118">
        <f t="shared" si="2"/>
        <v>0</v>
      </c>
    </row>
    <row r="9" spans="1:15">
      <c r="A9" s="56">
        <v>5</v>
      </c>
      <c r="B9" s="201"/>
      <c r="C9" s="201"/>
      <c r="D9" s="216"/>
      <c r="E9" s="174"/>
      <c r="F9" s="12"/>
      <c r="G9" s="13"/>
      <c r="H9" s="39"/>
      <c r="I9" s="39"/>
      <c r="J9" s="118">
        <f t="shared" si="0"/>
        <v>0</v>
      </c>
      <c r="K9" s="12"/>
      <c r="L9" s="178"/>
      <c r="M9" s="179"/>
      <c r="N9" s="118">
        <f t="shared" si="1"/>
        <v>0</v>
      </c>
      <c r="O9" s="118">
        <f t="shared" si="2"/>
        <v>0</v>
      </c>
    </row>
    <row r="10" spans="1:15">
      <c r="A10" s="55">
        <v>6</v>
      </c>
      <c r="B10" s="201"/>
      <c r="C10" s="201"/>
      <c r="D10" s="216"/>
      <c r="E10" s="174"/>
      <c r="F10" s="12"/>
      <c r="G10" s="13"/>
      <c r="H10" s="39"/>
      <c r="I10" s="39"/>
      <c r="J10" s="118">
        <f t="shared" si="0"/>
        <v>0</v>
      </c>
      <c r="K10" s="12"/>
      <c r="L10" s="178"/>
      <c r="M10" s="179"/>
      <c r="N10" s="118">
        <f t="shared" si="1"/>
        <v>0</v>
      </c>
      <c r="O10" s="118">
        <f t="shared" si="2"/>
        <v>0</v>
      </c>
    </row>
    <row r="11" spans="1:15">
      <c r="A11" s="56">
        <v>7</v>
      </c>
      <c r="B11" s="201"/>
      <c r="C11" s="201"/>
      <c r="D11" s="216"/>
      <c r="E11" s="174"/>
      <c r="F11" s="12"/>
      <c r="G11" s="13"/>
      <c r="H11" s="39"/>
      <c r="I11" s="39"/>
      <c r="J11" s="118">
        <f t="shared" si="0"/>
        <v>0</v>
      </c>
      <c r="K11" s="12"/>
      <c r="L11" s="178"/>
      <c r="M11" s="179"/>
      <c r="N11" s="118">
        <f t="shared" si="1"/>
        <v>0</v>
      </c>
      <c r="O11" s="118">
        <f t="shared" si="2"/>
        <v>0</v>
      </c>
    </row>
    <row r="12" spans="1:15">
      <c r="A12" s="55">
        <v>8</v>
      </c>
      <c r="B12" s="201"/>
      <c r="C12" s="201"/>
      <c r="D12" s="216"/>
      <c r="E12" s="174"/>
      <c r="F12" s="12"/>
      <c r="G12" s="13"/>
      <c r="H12" s="39"/>
      <c r="I12" s="39"/>
      <c r="J12" s="118">
        <f t="shared" si="0"/>
        <v>0</v>
      </c>
      <c r="K12" s="12"/>
      <c r="L12" s="178"/>
      <c r="M12" s="179"/>
      <c r="N12" s="118">
        <f t="shared" si="1"/>
        <v>0</v>
      </c>
      <c r="O12" s="118">
        <f t="shared" si="2"/>
        <v>0</v>
      </c>
    </row>
    <row r="13" spans="1:15">
      <c r="A13" s="56">
        <v>9</v>
      </c>
      <c r="B13" s="201"/>
      <c r="C13" s="201"/>
      <c r="D13" s="216"/>
      <c r="E13" s="174"/>
      <c r="F13" s="12"/>
      <c r="G13" s="13"/>
      <c r="H13" s="39"/>
      <c r="I13" s="39"/>
      <c r="J13" s="118">
        <f t="shared" si="0"/>
        <v>0</v>
      </c>
      <c r="K13" s="12"/>
      <c r="L13" s="178"/>
      <c r="M13" s="179"/>
      <c r="N13" s="118">
        <f t="shared" si="1"/>
        <v>0</v>
      </c>
      <c r="O13" s="118">
        <f t="shared" si="2"/>
        <v>0</v>
      </c>
    </row>
    <row r="14" spans="1:15">
      <c r="A14" s="55">
        <v>10</v>
      </c>
      <c r="B14" s="201"/>
      <c r="C14" s="201"/>
      <c r="D14" s="216"/>
      <c r="E14" s="174"/>
      <c r="F14" s="12"/>
      <c r="G14" s="13"/>
      <c r="H14" s="39"/>
      <c r="I14" s="39"/>
      <c r="J14" s="118">
        <f t="shared" si="0"/>
        <v>0</v>
      </c>
      <c r="K14" s="12"/>
      <c r="L14" s="178"/>
      <c r="M14" s="179"/>
      <c r="N14" s="118">
        <f t="shared" si="1"/>
        <v>0</v>
      </c>
      <c r="O14" s="118">
        <f t="shared" si="2"/>
        <v>0</v>
      </c>
    </row>
    <row r="15" spans="1:15">
      <c r="A15" s="56">
        <v>11</v>
      </c>
      <c r="B15" s="201"/>
      <c r="C15" s="201"/>
      <c r="D15" s="216"/>
      <c r="E15" s="174"/>
      <c r="F15" s="12"/>
      <c r="G15" s="13"/>
      <c r="H15" s="39"/>
      <c r="I15" s="39"/>
      <c r="J15" s="118">
        <f t="shared" si="0"/>
        <v>0</v>
      </c>
      <c r="K15" s="12"/>
      <c r="L15" s="178"/>
      <c r="M15" s="179"/>
      <c r="N15" s="118">
        <f t="shared" si="1"/>
        <v>0</v>
      </c>
      <c r="O15" s="118">
        <f t="shared" si="2"/>
        <v>0</v>
      </c>
    </row>
    <row r="16" spans="1:15">
      <c r="A16" s="55">
        <v>12</v>
      </c>
      <c r="B16" s="201"/>
      <c r="C16" s="201"/>
      <c r="D16" s="216"/>
      <c r="E16" s="174"/>
      <c r="F16" s="12"/>
      <c r="G16" s="13"/>
      <c r="H16" s="39"/>
      <c r="I16" s="39"/>
      <c r="J16" s="118">
        <f t="shared" si="0"/>
        <v>0</v>
      </c>
      <c r="K16" s="12"/>
      <c r="L16" s="178"/>
      <c r="M16" s="179"/>
      <c r="N16" s="118">
        <f t="shared" si="1"/>
        <v>0</v>
      </c>
      <c r="O16" s="118">
        <f t="shared" si="2"/>
        <v>0</v>
      </c>
    </row>
    <row r="17" spans="1:15">
      <c r="A17" s="56">
        <v>13</v>
      </c>
      <c r="B17" s="201"/>
      <c r="C17" s="201"/>
      <c r="D17" s="216"/>
      <c r="E17" s="174"/>
      <c r="F17" s="12"/>
      <c r="G17" s="13"/>
      <c r="H17" s="39"/>
      <c r="I17" s="39"/>
      <c r="J17" s="118">
        <f t="shared" si="0"/>
        <v>0</v>
      </c>
      <c r="K17" s="12"/>
      <c r="L17" s="178"/>
      <c r="M17" s="179"/>
      <c r="N17" s="118">
        <f t="shared" si="1"/>
        <v>0</v>
      </c>
      <c r="O17" s="118">
        <f t="shared" si="2"/>
        <v>0</v>
      </c>
    </row>
    <row r="18" spans="1:15">
      <c r="A18" s="55">
        <v>14</v>
      </c>
      <c r="B18" s="201"/>
      <c r="C18" s="201"/>
      <c r="D18" s="216"/>
      <c r="E18" s="174"/>
      <c r="F18" s="12"/>
      <c r="G18" s="13"/>
      <c r="H18" s="39"/>
      <c r="I18" s="39"/>
      <c r="J18" s="118">
        <f t="shared" si="0"/>
        <v>0</v>
      </c>
      <c r="K18" s="12"/>
      <c r="L18" s="178"/>
      <c r="M18" s="179"/>
      <c r="N18" s="118">
        <f t="shared" si="1"/>
        <v>0</v>
      </c>
      <c r="O18" s="118">
        <f t="shared" si="2"/>
        <v>0</v>
      </c>
    </row>
    <row r="19" spans="1:15">
      <c r="A19" s="56">
        <v>15</v>
      </c>
      <c r="B19" s="201"/>
      <c r="C19" s="201"/>
      <c r="D19" s="216"/>
      <c r="E19" s="174"/>
      <c r="F19" s="12"/>
      <c r="G19" s="13"/>
      <c r="H19" s="39"/>
      <c r="I19" s="39"/>
      <c r="J19" s="118">
        <f t="shared" si="0"/>
        <v>0</v>
      </c>
      <c r="K19" s="12"/>
      <c r="L19" s="178"/>
      <c r="M19" s="179"/>
      <c r="N19" s="118">
        <f t="shared" si="1"/>
        <v>0</v>
      </c>
      <c r="O19" s="118">
        <f t="shared" si="2"/>
        <v>0</v>
      </c>
    </row>
    <row r="20" spans="1:15">
      <c r="A20" s="55">
        <v>16</v>
      </c>
      <c r="B20" s="201"/>
      <c r="C20" s="201"/>
      <c r="D20" s="216"/>
      <c r="E20" s="174"/>
      <c r="F20" s="12"/>
      <c r="G20" s="13"/>
      <c r="H20" s="39"/>
      <c r="I20" s="39"/>
      <c r="J20" s="118">
        <f t="shared" si="0"/>
        <v>0</v>
      </c>
      <c r="K20" s="12"/>
      <c r="L20" s="178"/>
      <c r="M20" s="179"/>
      <c r="N20" s="118">
        <f t="shared" si="1"/>
        <v>0</v>
      </c>
      <c r="O20" s="118">
        <f t="shared" si="2"/>
        <v>0</v>
      </c>
    </row>
    <row r="21" spans="1:15">
      <c r="A21" s="56">
        <v>17</v>
      </c>
      <c r="B21" s="201"/>
      <c r="C21" s="201"/>
      <c r="D21" s="216"/>
      <c r="E21" s="174"/>
      <c r="F21" s="12"/>
      <c r="G21" s="13"/>
      <c r="H21" s="39"/>
      <c r="I21" s="39"/>
      <c r="J21" s="118">
        <f t="shared" si="0"/>
        <v>0</v>
      </c>
      <c r="K21" s="12"/>
      <c r="L21" s="178"/>
      <c r="M21" s="179"/>
      <c r="N21" s="118">
        <f t="shared" si="1"/>
        <v>0</v>
      </c>
      <c r="O21" s="118">
        <f t="shared" si="2"/>
        <v>0</v>
      </c>
    </row>
    <row r="22" spans="1:15">
      <c r="A22" s="55">
        <v>18</v>
      </c>
      <c r="B22" s="201"/>
      <c r="C22" s="201"/>
      <c r="D22" s="216"/>
      <c r="E22" s="174"/>
      <c r="F22" s="12"/>
      <c r="G22" s="13"/>
      <c r="H22" s="39"/>
      <c r="I22" s="39"/>
      <c r="J22" s="118">
        <f t="shared" si="0"/>
        <v>0</v>
      </c>
      <c r="K22" s="12"/>
      <c r="L22" s="178"/>
      <c r="M22" s="179"/>
      <c r="N22" s="118">
        <f t="shared" si="1"/>
        <v>0</v>
      </c>
      <c r="O22" s="118">
        <f t="shared" si="2"/>
        <v>0</v>
      </c>
    </row>
    <row r="23" spans="1:15">
      <c r="A23" s="56">
        <v>19</v>
      </c>
      <c r="B23" s="201"/>
      <c r="C23" s="201"/>
      <c r="D23" s="216"/>
      <c r="E23" s="174"/>
      <c r="F23" s="12"/>
      <c r="G23" s="13"/>
      <c r="H23" s="39"/>
      <c r="I23" s="39"/>
      <c r="J23" s="118">
        <f t="shared" si="0"/>
        <v>0</v>
      </c>
      <c r="K23" s="12"/>
      <c r="L23" s="178"/>
      <c r="M23" s="179"/>
      <c r="N23" s="118">
        <f t="shared" si="1"/>
        <v>0</v>
      </c>
      <c r="O23" s="118">
        <f t="shared" si="2"/>
        <v>0</v>
      </c>
    </row>
    <row r="24" spans="1:15">
      <c r="A24" s="55">
        <v>20</v>
      </c>
      <c r="B24" s="201"/>
      <c r="C24" s="201"/>
      <c r="D24" s="216"/>
      <c r="E24" s="174"/>
      <c r="F24" s="12"/>
      <c r="G24" s="13"/>
      <c r="H24" s="39"/>
      <c r="I24" s="39"/>
      <c r="J24" s="118">
        <f t="shared" si="0"/>
        <v>0</v>
      </c>
      <c r="K24" s="12"/>
      <c r="L24" s="178"/>
      <c r="M24" s="179"/>
      <c r="N24" s="118">
        <f t="shared" si="1"/>
        <v>0</v>
      </c>
      <c r="O24" s="118">
        <f t="shared" si="2"/>
        <v>0</v>
      </c>
    </row>
    <row r="25" spans="1:15">
      <c r="A25" s="56">
        <v>21</v>
      </c>
      <c r="B25" s="201"/>
      <c r="C25" s="201"/>
      <c r="D25" s="216"/>
      <c r="E25" s="174"/>
      <c r="F25" s="12"/>
      <c r="G25" s="13"/>
      <c r="H25" s="39"/>
      <c r="I25" s="39"/>
      <c r="J25" s="118">
        <f t="shared" si="0"/>
        <v>0</v>
      </c>
      <c r="K25" s="12"/>
      <c r="L25" s="178"/>
      <c r="M25" s="179"/>
      <c r="N25" s="118">
        <f t="shared" si="1"/>
        <v>0</v>
      </c>
      <c r="O25" s="118">
        <f t="shared" si="2"/>
        <v>0</v>
      </c>
    </row>
    <row r="26" spans="1:15">
      <c r="A26" s="55">
        <v>22</v>
      </c>
      <c r="B26" s="201"/>
      <c r="C26" s="201"/>
      <c r="D26" s="216"/>
      <c r="E26" s="174"/>
      <c r="F26" s="12"/>
      <c r="G26" s="13"/>
      <c r="H26" s="39"/>
      <c r="I26" s="39"/>
      <c r="J26" s="118">
        <f t="shared" si="0"/>
        <v>0</v>
      </c>
      <c r="K26" s="12"/>
      <c r="L26" s="178"/>
      <c r="M26" s="179"/>
      <c r="N26" s="118">
        <f t="shared" si="1"/>
        <v>0</v>
      </c>
      <c r="O26" s="118">
        <f t="shared" si="2"/>
        <v>0</v>
      </c>
    </row>
    <row r="27" spans="1:15">
      <c r="A27" s="56">
        <v>23</v>
      </c>
      <c r="B27" s="201"/>
      <c r="C27" s="201"/>
      <c r="D27" s="216"/>
      <c r="E27" s="174"/>
      <c r="F27" s="12"/>
      <c r="G27" s="13"/>
      <c r="H27" s="39"/>
      <c r="I27" s="39"/>
      <c r="J27" s="118">
        <f t="shared" si="0"/>
        <v>0</v>
      </c>
      <c r="K27" s="12"/>
      <c r="L27" s="178"/>
      <c r="M27" s="179"/>
      <c r="N27" s="118">
        <f t="shared" si="1"/>
        <v>0</v>
      </c>
      <c r="O27" s="118">
        <f t="shared" si="2"/>
        <v>0</v>
      </c>
    </row>
    <row r="28" spans="1:15">
      <c r="A28" s="55">
        <v>24</v>
      </c>
      <c r="B28" s="201"/>
      <c r="C28" s="201"/>
      <c r="D28" s="216"/>
      <c r="E28" s="174"/>
      <c r="F28" s="12"/>
      <c r="G28" s="13"/>
      <c r="H28" s="39"/>
      <c r="I28" s="39"/>
      <c r="J28" s="118">
        <f t="shared" si="0"/>
        <v>0</v>
      </c>
      <c r="K28" s="12"/>
      <c r="L28" s="178"/>
      <c r="M28" s="179"/>
      <c r="N28" s="118">
        <f t="shared" si="1"/>
        <v>0</v>
      </c>
      <c r="O28" s="118">
        <f t="shared" si="2"/>
        <v>0</v>
      </c>
    </row>
    <row r="29" spans="1:15">
      <c r="A29" s="56">
        <v>25</v>
      </c>
      <c r="B29" s="201"/>
      <c r="C29" s="201"/>
      <c r="D29" s="216"/>
      <c r="E29" s="174"/>
      <c r="F29" s="12"/>
      <c r="G29" s="13"/>
      <c r="H29" s="39"/>
      <c r="I29" s="39"/>
      <c r="J29" s="118">
        <f t="shared" si="0"/>
        <v>0</v>
      </c>
      <c r="K29" s="12"/>
      <c r="L29" s="178"/>
      <c r="M29" s="179"/>
      <c r="N29" s="118">
        <f t="shared" si="1"/>
        <v>0</v>
      </c>
      <c r="O29" s="118">
        <f t="shared" si="2"/>
        <v>0</v>
      </c>
    </row>
    <row r="30" spans="1:15">
      <c r="A30" s="55">
        <v>26</v>
      </c>
      <c r="B30" s="201"/>
      <c r="C30" s="201"/>
      <c r="D30" s="216"/>
      <c r="E30" s="174"/>
      <c r="F30" s="12"/>
      <c r="G30" s="13"/>
      <c r="H30" s="39"/>
      <c r="I30" s="39"/>
      <c r="J30" s="118">
        <f t="shared" si="0"/>
        <v>0</v>
      </c>
      <c r="K30" s="12"/>
      <c r="L30" s="178"/>
      <c r="M30" s="179"/>
      <c r="N30" s="118">
        <f t="shared" si="1"/>
        <v>0</v>
      </c>
      <c r="O30" s="118">
        <f t="shared" si="2"/>
        <v>0</v>
      </c>
    </row>
    <row r="31" spans="1:15">
      <c r="A31" s="56">
        <v>27</v>
      </c>
      <c r="B31" s="201"/>
      <c r="C31" s="201"/>
      <c r="D31" s="216"/>
      <c r="E31" s="174"/>
      <c r="F31" s="12"/>
      <c r="G31" s="13"/>
      <c r="H31" s="39"/>
      <c r="I31" s="39"/>
      <c r="J31" s="118">
        <f t="shared" si="0"/>
        <v>0</v>
      </c>
      <c r="K31" s="12"/>
      <c r="L31" s="178"/>
      <c r="M31" s="179"/>
      <c r="N31" s="118">
        <f t="shared" si="1"/>
        <v>0</v>
      </c>
      <c r="O31" s="118">
        <f t="shared" si="2"/>
        <v>0</v>
      </c>
    </row>
    <row r="32" spans="1:15">
      <c r="A32" s="55">
        <v>28</v>
      </c>
      <c r="B32" s="201"/>
      <c r="C32" s="201"/>
      <c r="D32" s="216"/>
      <c r="E32" s="174"/>
      <c r="F32" s="12"/>
      <c r="G32" s="13"/>
      <c r="H32" s="39"/>
      <c r="I32" s="39"/>
      <c r="J32" s="118">
        <f t="shared" si="0"/>
        <v>0</v>
      </c>
      <c r="K32" s="12"/>
      <c r="L32" s="178"/>
      <c r="M32" s="179"/>
      <c r="N32" s="118">
        <f t="shared" si="1"/>
        <v>0</v>
      </c>
      <c r="O32" s="118">
        <f t="shared" si="2"/>
        <v>0</v>
      </c>
    </row>
    <row r="33" spans="1:15">
      <c r="A33" s="56">
        <v>29</v>
      </c>
      <c r="B33" s="201"/>
      <c r="C33" s="201"/>
      <c r="D33" s="216"/>
      <c r="E33" s="174"/>
      <c r="F33" s="12"/>
      <c r="G33" s="13"/>
      <c r="H33" s="39"/>
      <c r="I33" s="39"/>
      <c r="J33" s="118">
        <f t="shared" si="0"/>
        <v>0</v>
      </c>
      <c r="K33" s="12"/>
      <c r="L33" s="178"/>
      <c r="M33" s="179"/>
      <c r="N33" s="118">
        <f t="shared" si="1"/>
        <v>0</v>
      </c>
      <c r="O33" s="118">
        <f t="shared" si="2"/>
        <v>0</v>
      </c>
    </row>
    <row r="34" spans="1:15">
      <c r="A34" s="55">
        <v>30</v>
      </c>
      <c r="B34" s="201"/>
      <c r="C34" s="201"/>
      <c r="D34" s="216"/>
      <c r="E34" s="174"/>
      <c r="F34" s="12"/>
      <c r="G34" s="13"/>
      <c r="H34" s="39"/>
      <c r="I34" s="39"/>
      <c r="J34" s="118">
        <f t="shared" si="0"/>
        <v>0</v>
      </c>
      <c r="K34" s="12"/>
      <c r="L34" s="178"/>
      <c r="M34" s="179"/>
      <c r="N34" s="118">
        <f t="shared" si="1"/>
        <v>0</v>
      </c>
      <c r="O34" s="118">
        <f t="shared" si="2"/>
        <v>0</v>
      </c>
    </row>
    <row r="35" spans="1:15">
      <c r="A35" s="56">
        <v>31</v>
      </c>
      <c r="B35" s="201"/>
      <c r="C35" s="201"/>
      <c r="D35" s="216"/>
      <c r="E35" s="174"/>
      <c r="F35" s="12"/>
      <c r="G35" s="13"/>
      <c r="H35" s="39"/>
      <c r="I35" s="39"/>
      <c r="J35" s="118">
        <f t="shared" si="0"/>
        <v>0</v>
      </c>
      <c r="K35" s="12"/>
      <c r="L35" s="178"/>
      <c r="M35" s="179"/>
      <c r="N35" s="118">
        <f t="shared" si="1"/>
        <v>0</v>
      </c>
      <c r="O35" s="118">
        <f t="shared" si="2"/>
        <v>0</v>
      </c>
    </row>
    <row r="36" spans="1:15">
      <c r="A36" s="55">
        <v>32</v>
      </c>
      <c r="B36" s="201"/>
      <c r="C36" s="201"/>
      <c r="D36" s="216"/>
      <c r="E36" s="174"/>
      <c r="F36" s="12"/>
      <c r="G36" s="13"/>
      <c r="H36" s="39"/>
      <c r="I36" s="39"/>
      <c r="J36" s="118">
        <f t="shared" si="0"/>
        <v>0</v>
      </c>
      <c r="K36" s="12"/>
      <c r="L36" s="178"/>
      <c r="M36" s="179"/>
      <c r="N36" s="118">
        <f t="shared" si="1"/>
        <v>0</v>
      </c>
      <c r="O36" s="118">
        <f t="shared" si="2"/>
        <v>0</v>
      </c>
    </row>
    <row r="37" spans="1:15">
      <c r="A37" s="56">
        <v>33</v>
      </c>
      <c r="B37" s="201"/>
      <c r="C37" s="201"/>
      <c r="D37" s="216"/>
      <c r="E37" s="174"/>
      <c r="F37" s="12"/>
      <c r="G37" s="13"/>
      <c r="H37" s="39"/>
      <c r="I37" s="39"/>
      <c r="J37" s="118">
        <f t="shared" si="0"/>
        <v>0</v>
      </c>
      <c r="K37" s="12"/>
      <c r="L37" s="178"/>
      <c r="M37" s="179"/>
      <c r="N37" s="118">
        <f t="shared" si="1"/>
        <v>0</v>
      </c>
      <c r="O37" s="118">
        <f t="shared" si="2"/>
        <v>0</v>
      </c>
    </row>
    <row r="38" spans="1:15">
      <c r="A38" s="55">
        <v>34</v>
      </c>
      <c r="B38" s="201"/>
      <c r="C38" s="201"/>
      <c r="D38" s="216"/>
      <c r="E38" s="174"/>
      <c r="F38" s="12"/>
      <c r="G38" s="13"/>
      <c r="H38" s="39"/>
      <c r="I38" s="39"/>
      <c r="J38" s="118">
        <f t="shared" si="0"/>
        <v>0</v>
      </c>
      <c r="K38" s="12"/>
      <c r="L38" s="178"/>
      <c r="M38" s="179"/>
      <c r="N38" s="118">
        <f t="shared" si="1"/>
        <v>0</v>
      </c>
      <c r="O38" s="118">
        <f t="shared" si="2"/>
        <v>0</v>
      </c>
    </row>
    <row r="39" spans="1:15">
      <c r="A39" s="56">
        <v>35</v>
      </c>
      <c r="B39" s="201"/>
      <c r="C39" s="201"/>
      <c r="D39" s="216"/>
      <c r="E39" s="174"/>
      <c r="F39" s="12"/>
      <c r="G39" s="13"/>
      <c r="H39" s="39"/>
      <c r="I39" s="39"/>
      <c r="J39" s="118">
        <f t="shared" si="0"/>
        <v>0</v>
      </c>
      <c r="K39" s="12"/>
      <c r="L39" s="178"/>
      <c r="M39" s="179"/>
      <c r="N39" s="118">
        <f t="shared" si="1"/>
        <v>0</v>
      </c>
      <c r="O39" s="118">
        <f t="shared" si="2"/>
        <v>0</v>
      </c>
    </row>
    <row r="40" spans="1:15">
      <c r="A40" s="55">
        <v>36</v>
      </c>
      <c r="B40" s="201"/>
      <c r="C40" s="201"/>
      <c r="D40" s="216"/>
      <c r="E40" s="174"/>
      <c r="F40" s="12"/>
      <c r="G40" s="13"/>
      <c r="H40" s="39"/>
      <c r="I40" s="39"/>
      <c r="J40" s="118">
        <f t="shared" si="0"/>
        <v>0</v>
      </c>
      <c r="K40" s="12"/>
      <c r="L40" s="178"/>
      <c r="M40" s="179"/>
      <c r="N40" s="118">
        <f t="shared" si="1"/>
        <v>0</v>
      </c>
      <c r="O40" s="118">
        <f t="shared" si="2"/>
        <v>0</v>
      </c>
    </row>
    <row r="41" spans="1:15">
      <c r="A41" s="56">
        <v>37</v>
      </c>
      <c r="B41" s="201"/>
      <c r="C41" s="201"/>
      <c r="D41" s="216"/>
      <c r="E41" s="174"/>
      <c r="F41" s="12"/>
      <c r="G41" s="13"/>
      <c r="H41" s="39"/>
      <c r="I41" s="39"/>
      <c r="J41" s="118">
        <f t="shared" si="0"/>
        <v>0</v>
      </c>
      <c r="K41" s="12"/>
      <c r="L41" s="178"/>
      <c r="M41" s="179"/>
      <c r="N41" s="118">
        <f t="shared" si="1"/>
        <v>0</v>
      </c>
      <c r="O41" s="118">
        <f t="shared" si="2"/>
        <v>0</v>
      </c>
    </row>
    <row r="42" spans="1:15">
      <c r="A42" s="55">
        <v>38</v>
      </c>
      <c r="B42" s="201"/>
      <c r="C42" s="201"/>
      <c r="D42" s="216"/>
      <c r="E42" s="174"/>
      <c r="F42" s="12"/>
      <c r="G42" s="13"/>
      <c r="H42" s="39"/>
      <c r="I42" s="39"/>
      <c r="J42" s="118">
        <f t="shared" si="0"/>
        <v>0</v>
      </c>
      <c r="K42" s="12"/>
      <c r="L42" s="178"/>
      <c r="M42" s="179"/>
      <c r="N42" s="118">
        <f t="shared" si="1"/>
        <v>0</v>
      </c>
      <c r="O42" s="118">
        <f t="shared" si="2"/>
        <v>0</v>
      </c>
    </row>
    <row r="43" spans="1:15">
      <c r="A43" s="56">
        <v>39</v>
      </c>
      <c r="B43" s="201"/>
      <c r="C43" s="201"/>
      <c r="D43" s="216"/>
      <c r="E43" s="174"/>
      <c r="F43" s="12"/>
      <c r="G43" s="13"/>
      <c r="H43" s="39"/>
      <c r="I43" s="39"/>
      <c r="J43" s="118">
        <f t="shared" si="0"/>
        <v>0</v>
      </c>
      <c r="K43" s="12"/>
      <c r="L43" s="178"/>
      <c r="M43" s="179"/>
      <c r="N43" s="118">
        <f t="shared" si="1"/>
        <v>0</v>
      </c>
      <c r="O43" s="118">
        <f t="shared" si="2"/>
        <v>0</v>
      </c>
    </row>
    <row r="44" spans="1:15" ht="15" thickBot="1">
      <c r="A44" s="55">
        <v>40</v>
      </c>
      <c r="B44" s="201"/>
      <c r="C44" s="201"/>
      <c r="D44" s="216"/>
      <c r="E44" s="174"/>
      <c r="F44" s="12"/>
      <c r="G44" s="13"/>
      <c r="H44" s="39"/>
      <c r="I44" s="39"/>
      <c r="J44" s="118">
        <f t="shared" si="0"/>
        <v>0</v>
      </c>
      <c r="K44" s="12"/>
      <c r="L44" s="178"/>
      <c r="M44" s="179"/>
      <c r="N44" s="118">
        <f t="shared" si="1"/>
        <v>0</v>
      </c>
      <c r="O44" s="118">
        <f t="shared" si="2"/>
        <v>0</v>
      </c>
    </row>
    <row r="45" spans="1:15" s="99" customFormat="1" ht="30" customHeight="1">
      <c r="A45" s="386" t="s">
        <v>31</v>
      </c>
      <c r="B45" s="387"/>
      <c r="C45" s="43"/>
      <c r="D45" s="43"/>
      <c r="E45" s="43"/>
      <c r="F45" s="44">
        <f>SUM(F5:F44)</f>
        <v>0</v>
      </c>
      <c r="G45" s="45"/>
      <c r="H45" s="46"/>
      <c r="I45" s="46"/>
      <c r="J45" s="48"/>
      <c r="K45" s="47">
        <f>SUM(K5:K44)</f>
        <v>0</v>
      </c>
      <c r="L45" s="45"/>
      <c r="M45" s="46"/>
      <c r="N45" s="48"/>
      <c r="O45" s="48"/>
    </row>
    <row r="46" spans="1:15" s="99" customFormat="1" ht="30" customHeight="1" thickBot="1">
      <c r="A46" s="388" t="s">
        <v>4</v>
      </c>
      <c r="B46" s="389"/>
      <c r="C46" s="49"/>
      <c r="D46" s="49"/>
      <c r="E46" s="49"/>
      <c r="F46" s="50"/>
      <c r="G46" s="51"/>
      <c r="H46" s="52"/>
      <c r="I46" s="52"/>
      <c r="J46" s="53">
        <f>SUM(J5:J44)</f>
        <v>0</v>
      </c>
      <c r="K46" s="54"/>
      <c r="L46" s="51"/>
      <c r="M46" s="52"/>
      <c r="N46" s="119">
        <f>SUM(N5:N44)</f>
        <v>0</v>
      </c>
      <c r="O46" s="172">
        <f>SUM(O5:O44)</f>
        <v>0</v>
      </c>
    </row>
    <row r="47" spans="1:15">
      <c r="A47" s="321"/>
      <c r="B47" s="321"/>
      <c r="C47" s="321"/>
      <c r="D47" s="321"/>
      <c r="E47" s="321"/>
    </row>
    <row r="48" spans="1:15">
      <c r="A48" s="347"/>
      <c r="B48" s="347"/>
      <c r="C48" s="347"/>
      <c r="D48" s="347"/>
      <c r="E48" s="347"/>
    </row>
  </sheetData>
  <sheetProtection algorithmName="SHA-512" hashValue="uzjHj65t2uOnklCsBVrdGIWpPNq77kTC3EAHHRowNmCAzWTXJIieikn04FfCB55Apt++0lRlJc7PXOgoNec5yQ==" saltValue="ka02cimHSkd8EUtf1ZHjbw==" spinCount="100000" sheet="1" objects="1" scenarios="1" selectLockedCells="1"/>
  <mergeCells count="12">
    <mergeCell ref="A45:B45"/>
    <mergeCell ref="A46:B46"/>
    <mergeCell ref="O2:O4"/>
    <mergeCell ref="A1:O1"/>
    <mergeCell ref="F2:N2"/>
    <mergeCell ref="B2:B4"/>
    <mergeCell ref="A2:A4"/>
    <mergeCell ref="F3:J3"/>
    <mergeCell ref="K3:N3"/>
    <mergeCell ref="C2:C4"/>
    <mergeCell ref="E2:E4"/>
    <mergeCell ref="D2:D4"/>
  </mergeCells>
  <printOptions horizontalCentered="1" verticalCentered="1"/>
  <pageMargins left="0.35433070866141736" right="0.27559055118110237" top="0.35433070866141736" bottom="0.43307086614173229" header="0.23622047244094491" footer="0.23622047244094491"/>
  <pageSetup paperSize="9" scale="55" orientation="landscape" r:id="rId1"/>
  <headerFooter>
    <oddFooter>&amp;RΚΟΣΤΟΣ ΠΡΟΣΩΠΙΚΟΥ / STAFF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DATA!$A$45:$A$51</xm:f>
          </x14:formula1>
          <xm:sqref>D5:D44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12">
    <tabColor rgb="FFFFFF00"/>
    <pageSetUpPr fitToPage="1"/>
  </sheetPr>
  <dimension ref="A1:I62"/>
  <sheetViews>
    <sheetView zoomScale="85" zoomScaleNormal="85" zoomScaleSheetLayoutView="100" workbookViewId="0">
      <selection activeCell="B4" sqref="B4"/>
    </sheetView>
  </sheetViews>
  <sheetFormatPr defaultColWidth="9.109375" defaultRowHeight="14.4"/>
  <cols>
    <col min="1" max="1" width="5.44140625" style="1" customWidth="1"/>
    <col min="2" max="2" width="34.88671875" style="1" customWidth="1"/>
    <col min="3" max="3" width="27.88671875" style="1" customWidth="1"/>
    <col min="4" max="4" width="20.5546875" style="1" customWidth="1"/>
    <col min="5" max="5" width="24.33203125" style="1" customWidth="1"/>
    <col min="6" max="6" width="16.5546875" style="1" customWidth="1"/>
    <col min="7" max="7" width="16.44140625" style="1" customWidth="1"/>
    <col min="8" max="8" width="9.109375" style="1"/>
    <col min="9" max="9" width="21.33203125" style="1" customWidth="1"/>
    <col min="10" max="16384" width="9.109375" style="1"/>
  </cols>
  <sheetData>
    <row r="1" spans="1:7" s="99" customFormat="1" ht="31.5" customHeight="1" thickBot="1">
      <c r="A1" s="393" t="s">
        <v>101</v>
      </c>
      <c r="B1" s="394"/>
      <c r="C1" s="394"/>
      <c r="D1" s="394"/>
      <c r="E1" s="394"/>
      <c r="F1" s="394"/>
      <c r="G1" s="395"/>
    </row>
    <row r="2" spans="1:7" s="99" customFormat="1" ht="31.5" customHeight="1" thickBot="1">
      <c r="A2" s="417" t="s">
        <v>287</v>
      </c>
      <c r="B2" s="418"/>
      <c r="C2" s="418"/>
      <c r="D2" s="418"/>
      <c r="E2" s="418"/>
      <c r="F2" s="419"/>
      <c r="G2" s="217">
        <f>SUM(Προϋπολογισμός!C33:C33)*10%</f>
        <v>0</v>
      </c>
    </row>
    <row r="3" spans="1:7" s="99" customFormat="1" ht="99.75" customHeight="1" thickBot="1">
      <c r="A3" s="106" t="s">
        <v>99</v>
      </c>
      <c r="B3" s="107" t="s">
        <v>286</v>
      </c>
      <c r="C3" s="106" t="s">
        <v>102</v>
      </c>
      <c r="D3" s="156" t="s">
        <v>182</v>
      </c>
      <c r="E3" s="156" t="s">
        <v>117</v>
      </c>
      <c r="F3" s="106" t="s">
        <v>103</v>
      </c>
      <c r="G3" s="32" t="s">
        <v>38</v>
      </c>
    </row>
    <row r="4" spans="1:7" s="99" customFormat="1" ht="18" customHeight="1">
      <c r="A4" s="348">
        <v>1</v>
      </c>
      <c r="B4" s="198"/>
      <c r="C4" s="198"/>
      <c r="D4" s="218"/>
      <c r="E4" s="157"/>
      <c r="F4" s="158"/>
      <c r="G4" s="110">
        <f>IF(D4="",0,IF(E4="",0,IF(E4=DATA!$A$10,F4*DATA!$B$16,IF(E4=DATA!$A$11,F4*DATA!$B$17,IF(E4=DATA!$A$12,F4*DATA!$B$18,"ΔΙΟΡΘΩΣΤΕ")))))</f>
        <v>0</v>
      </c>
    </row>
    <row r="5" spans="1:7" s="99" customFormat="1" ht="18" customHeight="1">
      <c r="A5" s="348">
        <v>2</v>
      </c>
      <c r="B5" s="111"/>
      <c r="C5" s="111"/>
      <c r="D5" s="218"/>
      <c r="E5" s="157"/>
      <c r="F5" s="158"/>
      <c r="G5" s="110">
        <f>IF(D5="",0,IF(E5="",0,IF(E5=DATA!$A$10,F5*DATA!$B$16,IF(E5=DATA!$A$11,F5*DATA!$B$17,IF(E5=DATA!$A$12,F5*DATA!$B$18,"ΔΙΟΡΘΩΣΤΕ")))))</f>
        <v>0</v>
      </c>
    </row>
    <row r="6" spans="1:7" s="99" customFormat="1" ht="18" customHeight="1">
      <c r="A6" s="349">
        <v>3</v>
      </c>
      <c r="B6" s="111"/>
      <c r="C6" s="111"/>
      <c r="D6" s="218"/>
      <c r="E6" s="157"/>
      <c r="F6" s="159"/>
      <c r="G6" s="110">
        <f>IF(D6="",0,IF(E6="",0,IF(E6=DATA!$A$10,F6*DATA!$B$16,IF(E6=DATA!$A$11,F6*DATA!$B$17,IF(E6=DATA!$A$12,F6*DATA!$B$18,"ΔΙΟΡΘΩΣΤΕ")))))</f>
        <v>0</v>
      </c>
    </row>
    <row r="7" spans="1:7" s="99" customFormat="1" ht="18" customHeight="1">
      <c r="A7" s="348">
        <v>4</v>
      </c>
      <c r="B7" s="111"/>
      <c r="C7" s="111"/>
      <c r="D7" s="218"/>
      <c r="E7" s="157"/>
      <c r="F7" s="159"/>
      <c r="G7" s="110">
        <f>IF(D7="",0,IF(E7="",0,IF(E7=DATA!$A$10,F7*DATA!$B$16,IF(E7=DATA!$A$11,F7*DATA!$B$17,IF(E7=DATA!$A$12,F7*DATA!$B$18,"ΔΙΟΡΘΩΣΤΕ")))))</f>
        <v>0</v>
      </c>
    </row>
    <row r="8" spans="1:7" s="99" customFormat="1" ht="18" customHeight="1">
      <c r="A8" s="349">
        <v>5</v>
      </c>
      <c r="B8" s="111"/>
      <c r="C8" s="111"/>
      <c r="D8" s="218"/>
      <c r="E8" s="157"/>
      <c r="F8" s="159"/>
      <c r="G8" s="110">
        <f>IF(D8="",0,IF(E8="",0,IF(E8=DATA!$A$10,F8*DATA!$B$16,IF(E8=DATA!$A$11,F8*DATA!$B$17,IF(E8=DATA!$A$12,F8*DATA!$B$18,"ΔΙΟΡΘΩΣΤΕ")))))</f>
        <v>0</v>
      </c>
    </row>
    <row r="9" spans="1:7" s="99" customFormat="1" ht="18" customHeight="1">
      <c r="A9" s="348">
        <v>6</v>
      </c>
      <c r="B9" s="111"/>
      <c r="C9" s="111"/>
      <c r="D9" s="218"/>
      <c r="E9" s="157"/>
      <c r="F9" s="159"/>
      <c r="G9" s="110">
        <f>IF(D9="",0,IF(E9="",0,IF(E9=DATA!$A$10,F9*DATA!$B$16,IF(E9=DATA!$A$11,F9*DATA!$B$17,IF(E9=DATA!$A$12,F9*DATA!$B$18,"ΔΙΟΡΘΩΣΤΕ")))))</f>
        <v>0</v>
      </c>
    </row>
    <row r="10" spans="1:7" s="99" customFormat="1" ht="18" customHeight="1">
      <c r="A10" s="349">
        <v>7</v>
      </c>
      <c r="B10" s="111"/>
      <c r="C10" s="111"/>
      <c r="D10" s="218"/>
      <c r="E10" s="157"/>
      <c r="F10" s="159"/>
      <c r="G10" s="110">
        <f>IF(D10="",0,IF(E10="",0,IF(E10=DATA!$A$10,F10*DATA!$B$16,IF(E10=DATA!$A$11,F10*DATA!$B$17,IF(E10=DATA!$A$12,F10*DATA!$B$18,"ΔΙΟΡΘΩΣΤΕ")))))</f>
        <v>0</v>
      </c>
    </row>
    <row r="11" spans="1:7" s="99" customFormat="1" ht="18" customHeight="1">
      <c r="A11" s="348">
        <v>8</v>
      </c>
      <c r="B11" s="111"/>
      <c r="C11" s="111"/>
      <c r="D11" s="218"/>
      <c r="E11" s="157"/>
      <c r="F11" s="159"/>
      <c r="G11" s="110">
        <f>IF(D11="",0,IF(E11="",0,IF(E11=DATA!$A$10,F11*DATA!$B$16,IF(E11=DATA!$A$11,F11*DATA!$B$17,IF(E11=DATA!$A$12,F11*DATA!$B$18,"ΔΙΟΡΘΩΣΤΕ")))))</f>
        <v>0</v>
      </c>
    </row>
    <row r="12" spans="1:7" s="99" customFormat="1" ht="18" customHeight="1">
      <c r="A12" s="349">
        <v>9</v>
      </c>
      <c r="B12" s="111"/>
      <c r="C12" s="111"/>
      <c r="D12" s="218"/>
      <c r="E12" s="157"/>
      <c r="F12" s="159"/>
      <c r="G12" s="110">
        <f>IF(D12="",0,IF(E12="",0,IF(E12=DATA!$A$10,F12*DATA!$B$16,IF(E12=DATA!$A$11,F12*DATA!$B$17,IF(E12=DATA!$A$12,F12*DATA!$B$18,"ΔΙΟΡΘΩΣΤΕ")))))</f>
        <v>0</v>
      </c>
    </row>
    <row r="13" spans="1:7" s="99" customFormat="1" ht="18" customHeight="1">
      <c r="A13" s="348">
        <v>10</v>
      </c>
      <c r="B13" s="111"/>
      <c r="C13" s="111"/>
      <c r="D13" s="218"/>
      <c r="E13" s="157"/>
      <c r="F13" s="159"/>
      <c r="G13" s="110">
        <f>IF(D13="",0,IF(E13="",0,IF(E13=DATA!$A$10,F13*DATA!$B$16,IF(E13=DATA!$A$11,F13*DATA!$B$17,IF(E13=DATA!$A$12,F13*DATA!$B$18,"ΔΙΟΡΘΩΣΤΕ")))))</f>
        <v>0</v>
      </c>
    </row>
    <row r="14" spans="1:7" s="99" customFormat="1" ht="18" customHeight="1">
      <c r="A14" s="349">
        <v>11</v>
      </c>
      <c r="B14" s="111"/>
      <c r="C14" s="111"/>
      <c r="D14" s="218"/>
      <c r="E14" s="157"/>
      <c r="F14" s="159"/>
      <c r="G14" s="110">
        <f>IF(D14="",0,IF(E14="",0,IF(E14=DATA!$A$10,F14*DATA!$B$16,IF(E14=DATA!$A$11,F14*DATA!$B$17,IF(E14=DATA!$A$12,F14*DATA!$B$18,"ΔΙΟΡΘΩΣΤΕ")))))</f>
        <v>0</v>
      </c>
    </row>
    <row r="15" spans="1:7" s="99" customFormat="1" ht="18" customHeight="1">
      <c r="A15" s="348">
        <v>12</v>
      </c>
      <c r="B15" s="111"/>
      <c r="C15" s="111"/>
      <c r="D15" s="218"/>
      <c r="E15" s="157"/>
      <c r="F15" s="159"/>
      <c r="G15" s="110">
        <f>IF(D15="",0,IF(E15="",0,IF(E15=DATA!$A$10,F15*DATA!$B$16,IF(E15=DATA!$A$11,F15*DATA!$B$17,IF(E15=DATA!$A$12,F15*DATA!$B$18,"ΔΙΟΡΘΩΣΤΕ")))))</f>
        <v>0</v>
      </c>
    </row>
    <row r="16" spans="1:7" s="99" customFormat="1" ht="18" customHeight="1">
      <c r="A16" s="349">
        <v>13</v>
      </c>
      <c r="B16" s="111"/>
      <c r="C16" s="111"/>
      <c r="D16" s="218"/>
      <c r="E16" s="157"/>
      <c r="F16" s="159"/>
      <c r="G16" s="110">
        <f>IF(D16="",0,IF(E16="",0,IF(E16=DATA!$A$10,F16*DATA!$B$16,IF(E16=DATA!$A$11,F16*DATA!$B$17,IF(E16=DATA!$A$12,F16*DATA!$B$18,"ΔΙΟΡΘΩΣΤΕ")))))</f>
        <v>0</v>
      </c>
    </row>
    <row r="17" spans="1:7" s="99" customFormat="1" ht="18" customHeight="1">
      <c r="A17" s="348">
        <v>14</v>
      </c>
      <c r="B17" s="111"/>
      <c r="C17" s="111"/>
      <c r="D17" s="218"/>
      <c r="E17" s="157"/>
      <c r="F17" s="159"/>
      <c r="G17" s="110">
        <f>IF(D17="",0,IF(E17="",0,IF(E17=DATA!$A$10,F17*DATA!$B$16,IF(E17=DATA!$A$11,F17*DATA!$B$17,IF(E17=DATA!$A$12,F17*DATA!$B$18,"ΔΙΟΡΘΩΣΤΕ")))))</f>
        <v>0</v>
      </c>
    </row>
    <row r="18" spans="1:7" s="99" customFormat="1" ht="18" customHeight="1">
      <c r="A18" s="349">
        <v>15</v>
      </c>
      <c r="B18" s="111"/>
      <c r="C18" s="111"/>
      <c r="D18" s="218"/>
      <c r="E18" s="157"/>
      <c r="F18" s="159"/>
      <c r="G18" s="110">
        <f>IF(D18="",0,IF(E18="",0,IF(E18=DATA!$A$10,F18*DATA!$B$16,IF(E18=DATA!$A$11,F18*DATA!$B$17,IF(E18=DATA!$A$12,F18*DATA!$B$18,"ΔΙΟΡΘΩΣΤΕ")))))</f>
        <v>0</v>
      </c>
    </row>
    <row r="19" spans="1:7" s="99" customFormat="1" ht="18" customHeight="1">
      <c r="A19" s="348">
        <v>16</v>
      </c>
      <c r="B19" s="111"/>
      <c r="C19" s="111"/>
      <c r="D19" s="218"/>
      <c r="E19" s="157"/>
      <c r="F19" s="159"/>
      <c r="G19" s="110">
        <f>IF(D19="",0,IF(E19="",0,IF(E19=DATA!$A$10,F19*DATA!$B$16,IF(E19=DATA!$A$11,F19*DATA!$B$17,IF(E19=DATA!$A$12,F19*DATA!$B$18,"ΔΙΟΡΘΩΣΤΕ")))))</f>
        <v>0</v>
      </c>
    </row>
    <row r="20" spans="1:7" s="99" customFormat="1" ht="18" customHeight="1">
      <c r="A20" s="349">
        <v>17</v>
      </c>
      <c r="B20" s="111"/>
      <c r="C20" s="111"/>
      <c r="D20" s="218"/>
      <c r="E20" s="157"/>
      <c r="F20" s="159"/>
      <c r="G20" s="110">
        <f>IF(D20="",0,IF(E20="",0,IF(E20=DATA!$A$10,F20*DATA!$B$16,IF(E20=DATA!$A$11,F20*DATA!$B$17,IF(E20=DATA!$A$12,F20*DATA!$B$18,"ΔΙΟΡΘΩΣΤΕ")))))</f>
        <v>0</v>
      </c>
    </row>
    <row r="21" spans="1:7" s="99" customFormat="1" ht="18" customHeight="1">
      <c r="A21" s="348">
        <v>18</v>
      </c>
      <c r="B21" s="111"/>
      <c r="C21" s="111"/>
      <c r="D21" s="218"/>
      <c r="E21" s="157"/>
      <c r="F21" s="159"/>
      <c r="G21" s="110">
        <f>IF(D21="",0,IF(E21="",0,IF(E21=DATA!$A$10,F21*DATA!$B$16,IF(E21=DATA!$A$11,F21*DATA!$B$17,IF(E21=DATA!$A$12,F21*DATA!$B$18,"ΔΙΟΡΘΩΣΤΕ")))))</f>
        <v>0</v>
      </c>
    </row>
    <row r="22" spans="1:7" s="99" customFormat="1" ht="18" customHeight="1">
      <c r="A22" s="349">
        <v>19</v>
      </c>
      <c r="B22" s="111"/>
      <c r="C22" s="111"/>
      <c r="D22" s="218"/>
      <c r="E22" s="157"/>
      <c r="F22" s="159"/>
      <c r="G22" s="110">
        <f>IF(D22="",0,IF(E22="",0,IF(E22=DATA!$A$10,F22*DATA!$B$16,IF(E22=DATA!$A$11,F22*DATA!$B$17,IF(E22=DATA!$A$12,F22*DATA!$B$18,"ΔΙΟΡΘΩΣΤΕ")))))</f>
        <v>0</v>
      </c>
    </row>
    <row r="23" spans="1:7" s="99" customFormat="1" ht="18" customHeight="1">
      <c r="A23" s="348">
        <v>20</v>
      </c>
      <c r="B23" s="111"/>
      <c r="C23" s="111"/>
      <c r="D23" s="218"/>
      <c r="E23" s="157"/>
      <c r="F23" s="159"/>
      <c r="G23" s="110">
        <f>IF(D23="",0,IF(E23="",0,IF(E23=DATA!$A$10,F23*DATA!$B$16,IF(E23=DATA!$A$11,F23*DATA!$B$17,IF(E23=DATA!$A$12,F23*DATA!$B$18,"ΔΙΟΡΘΩΣΤΕ")))))</f>
        <v>0</v>
      </c>
    </row>
    <row r="24" spans="1:7" s="99" customFormat="1" ht="18" customHeight="1">
      <c r="A24" s="349">
        <v>21</v>
      </c>
      <c r="B24" s="111"/>
      <c r="C24" s="111"/>
      <c r="D24" s="218"/>
      <c r="E24" s="157"/>
      <c r="F24" s="159"/>
      <c r="G24" s="110">
        <f>IF(D24="",0,IF(E24="",0,IF(E24=DATA!$A$10,F24*DATA!$B$16,IF(E24=DATA!$A$11,F24*DATA!$B$17,IF(E24=DATA!$A$12,F24*DATA!$B$18,"ΔΙΟΡΘΩΣΤΕ")))))</f>
        <v>0</v>
      </c>
    </row>
    <row r="25" spans="1:7" s="99" customFormat="1" ht="18" customHeight="1">
      <c r="A25" s="348">
        <v>22</v>
      </c>
      <c r="B25" s="111"/>
      <c r="C25" s="111"/>
      <c r="D25" s="218"/>
      <c r="E25" s="157"/>
      <c r="F25" s="159"/>
      <c r="G25" s="110">
        <f>IF(D25="",0,IF(E25="",0,IF(E25=DATA!$A$10,F25*DATA!$B$16,IF(E25=DATA!$A$11,F25*DATA!$B$17,IF(E25=DATA!$A$12,F25*DATA!$B$18,"ΔΙΟΡΘΩΣΤΕ")))))</f>
        <v>0</v>
      </c>
    </row>
    <row r="26" spans="1:7" s="99" customFormat="1" ht="18" customHeight="1">
      <c r="A26" s="349">
        <v>23</v>
      </c>
      <c r="B26" s="111"/>
      <c r="C26" s="111"/>
      <c r="D26" s="218"/>
      <c r="E26" s="157"/>
      <c r="F26" s="159"/>
      <c r="G26" s="110">
        <f>IF(D26="",0,IF(E26="",0,IF(E26=DATA!$A$10,F26*DATA!$B$16,IF(E26=DATA!$A$11,F26*DATA!$B$17,IF(E26=DATA!$A$12,F26*DATA!$B$18,"ΔΙΟΡΘΩΣΤΕ")))))</f>
        <v>0</v>
      </c>
    </row>
    <row r="27" spans="1:7" s="99" customFormat="1" ht="18" customHeight="1">
      <c r="A27" s="348">
        <v>24</v>
      </c>
      <c r="B27" s="111"/>
      <c r="C27" s="111"/>
      <c r="D27" s="218"/>
      <c r="E27" s="157"/>
      <c r="F27" s="159"/>
      <c r="G27" s="110">
        <f>IF(D27="",0,IF(E27="",0,IF(E27=DATA!$A$10,F27*DATA!$B$16,IF(E27=DATA!$A$11,F27*DATA!$B$17,IF(E27=DATA!$A$12,F27*DATA!$B$18,"ΔΙΟΡΘΩΣΤΕ")))))</f>
        <v>0</v>
      </c>
    </row>
    <row r="28" spans="1:7" s="99" customFormat="1" ht="18" customHeight="1">
      <c r="A28" s="349">
        <v>25</v>
      </c>
      <c r="B28" s="111"/>
      <c r="C28" s="111"/>
      <c r="D28" s="218"/>
      <c r="E28" s="157"/>
      <c r="F28" s="159"/>
      <c r="G28" s="110">
        <f>IF(D28="",0,IF(E28="",0,IF(E28=DATA!$A$10,F28*DATA!$B$16,IF(E28=DATA!$A$11,F28*DATA!$B$17,IF(E28=DATA!$A$12,F28*DATA!$B$18,"ΔΙΟΡΘΩΣΤΕ")))))</f>
        <v>0</v>
      </c>
    </row>
    <row r="29" spans="1:7" s="99" customFormat="1" ht="18" customHeight="1">
      <c r="A29" s="348">
        <v>26</v>
      </c>
      <c r="B29" s="111"/>
      <c r="C29" s="111"/>
      <c r="D29" s="218"/>
      <c r="E29" s="157"/>
      <c r="F29" s="159"/>
      <c r="G29" s="110">
        <f>IF(D29="",0,IF(E29="",0,IF(E29=DATA!$A$10,F29*DATA!$B$16,IF(E29=DATA!$A$11,F29*DATA!$B$17,IF(E29=DATA!$A$12,F29*DATA!$B$18,"ΔΙΟΡΘΩΣΤΕ")))))</f>
        <v>0</v>
      </c>
    </row>
    <row r="30" spans="1:7" s="99" customFormat="1" ht="18" customHeight="1">
      <c r="A30" s="349">
        <v>27</v>
      </c>
      <c r="B30" s="111"/>
      <c r="C30" s="111"/>
      <c r="D30" s="218"/>
      <c r="E30" s="157"/>
      <c r="F30" s="159"/>
      <c r="G30" s="110">
        <f>IF(D30="",0,IF(E30="",0,IF(E30=DATA!$A$10,F30*DATA!$B$16,IF(E30=DATA!$A$11,F30*DATA!$B$17,IF(E30=DATA!$A$12,F30*DATA!$B$18,"ΔΙΟΡΘΩΣΤΕ")))))</f>
        <v>0</v>
      </c>
    </row>
    <row r="31" spans="1:7" s="99" customFormat="1" ht="18" customHeight="1">
      <c r="A31" s="348">
        <v>28</v>
      </c>
      <c r="B31" s="111"/>
      <c r="C31" s="111"/>
      <c r="D31" s="218"/>
      <c r="E31" s="157"/>
      <c r="F31" s="159"/>
      <c r="G31" s="110">
        <f>IF(D31="",0,IF(E31="",0,IF(E31=DATA!$A$10,F31*DATA!$B$16,IF(E31=DATA!$A$11,F31*DATA!$B$17,IF(E31=DATA!$A$12,F31*DATA!$B$18,"ΔΙΟΡΘΩΣΤΕ")))))</f>
        <v>0</v>
      </c>
    </row>
    <row r="32" spans="1:7" s="99" customFormat="1" ht="18" customHeight="1">
      <c r="A32" s="349">
        <v>29</v>
      </c>
      <c r="B32" s="111"/>
      <c r="C32" s="111"/>
      <c r="D32" s="218"/>
      <c r="E32" s="157"/>
      <c r="F32" s="159"/>
      <c r="G32" s="110">
        <f>IF(D32="",0,IF(E32="",0,IF(E32=DATA!$A$10,F32*DATA!$B$16,IF(E32=DATA!$A$11,F32*DATA!$B$17,IF(E32=DATA!$A$12,F32*DATA!$B$18,"ΔΙΟΡΘΩΣΤΕ")))))</f>
        <v>0</v>
      </c>
    </row>
    <row r="33" spans="1:7" s="99" customFormat="1" ht="18" customHeight="1">
      <c r="A33" s="348">
        <v>30</v>
      </c>
      <c r="B33" s="111"/>
      <c r="C33" s="111"/>
      <c r="D33" s="218"/>
      <c r="E33" s="157"/>
      <c r="F33" s="159"/>
      <c r="G33" s="110">
        <f>IF(D33="",0,IF(E33="",0,IF(E33=DATA!$A$10,F33*DATA!$B$16,IF(E33=DATA!$A$11,F33*DATA!$B$17,IF(E33=DATA!$A$12,F33*DATA!$B$18,"ΔΙΟΡΘΩΣΤΕ")))))</f>
        <v>0</v>
      </c>
    </row>
    <row r="34" spans="1:7" s="99" customFormat="1" ht="18" customHeight="1">
      <c r="A34" s="349">
        <v>31</v>
      </c>
      <c r="B34" s="111"/>
      <c r="C34" s="111"/>
      <c r="D34" s="218"/>
      <c r="E34" s="157"/>
      <c r="F34" s="159"/>
      <c r="G34" s="110">
        <f>IF(D34="",0,IF(E34="",0,IF(E34=DATA!$A$10,F34*DATA!$B$16,IF(E34=DATA!$A$11,F34*DATA!$B$17,IF(E34=DATA!$A$12,F34*DATA!$B$18,"ΔΙΟΡΘΩΣΤΕ")))))</f>
        <v>0</v>
      </c>
    </row>
    <row r="35" spans="1:7" s="99" customFormat="1" ht="18" customHeight="1">
      <c r="A35" s="348">
        <v>32</v>
      </c>
      <c r="B35" s="111"/>
      <c r="C35" s="111"/>
      <c r="D35" s="218"/>
      <c r="E35" s="157"/>
      <c r="F35" s="159"/>
      <c r="G35" s="110">
        <f>IF(D35="",0,IF(E35="",0,IF(E35=DATA!$A$10,F35*DATA!$B$16,IF(E35=DATA!$A$11,F35*DATA!$B$17,IF(E35=DATA!$A$12,F35*DATA!$B$18,"ΔΙΟΡΘΩΣΤΕ")))))</f>
        <v>0</v>
      </c>
    </row>
    <row r="36" spans="1:7" s="99" customFormat="1" ht="18" customHeight="1">
      <c r="A36" s="349">
        <v>33</v>
      </c>
      <c r="B36" s="111"/>
      <c r="C36" s="111"/>
      <c r="D36" s="218"/>
      <c r="E36" s="157"/>
      <c r="F36" s="159"/>
      <c r="G36" s="110">
        <f>IF(D36="",0,IF(E36="",0,IF(E36=DATA!$A$10,F36*DATA!$B$16,IF(E36=DATA!$A$11,F36*DATA!$B$17,IF(E36=DATA!$A$12,F36*DATA!$B$18,"ΔΙΟΡΘΩΣΤΕ")))))</f>
        <v>0</v>
      </c>
    </row>
    <row r="37" spans="1:7" s="99" customFormat="1" ht="18" customHeight="1">
      <c r="A37" s="348">
        <v>34</v>
      </c>
      <c r="B37" s="111"/>
      <c r="C37" s="111"/>
      <c r="D37" s="218"/>
      <c r="E37" s="157"/>
      <c r="F37" s="159"/>
      <c r="G37" s="110">
        <f>IF(D37="",0,IF(E37="",0,IF(E37=DATA!$A$10,F37*DATA!$B$16,IF(E37=DATA!$A$11,F37*DATA!$B$17,IF(E37=DATA!$A$12,F37*DATA!$B$18,"ΔΙΟΡΘΩΣΤΕ")))))</f>
        <v>0</v>
      </c>
    </row>
    <row r="38" spans="1:7" s="99" customFormat="1" ht="18" customHeight="1">
      <c r="A38" s="349">
        <v>35</v>
      </c>
      <c r="B38" s="111"/>
      <c r="C38" s="111"/>
      <c r="D38" s="218"/>
      <c r="E38" s="157"/>
      <c r="F38" s="159"/>
      <c r="G38" s="110">
        <f>IF(D38="",0,IF(E38="",0,IF(E38=DATA!$A$10,F38*DATA!$B$16,IF(E38=DATA!$A$11,F38*DATA!$B$17,IF(E38=DATA!$A$12,F38*DATA!$B$18,"ΔΙΟΡΘΩΣΤΕ")))))</f>
        <v>0</v>
      </c>
    </row>
    <row r="39" spans="1:7" s="99" customFormat="1" ht="18" customHeight="1">
      <c r="A39" s="348">
        <v>36</v>
      </c>
      <c r="B39" s="111"/>
      <c r="C39" s="111"/>
      <c r="D39" s="218"/>
      <c r="E39" s="157"/>
      <c r="F39" s="159"/>
      <c r="G39" s="110">
        <f>IF(D39="",0,IF(E39="",0,IF(E39=DATA!$A$10,F39*DATA!$B$16,IF(E39=DATA!$A$11,F39*DATA!$B$17,IF(E39=DATA!$A$12,F39*DATA!$B$18,"ΔΙΟΡΘΩΣΤΕ")))))</f>
        <v>0</v>
      </c>
    </row>
    <row r="40" spans="1:7" s="99" customFormat="1" ht="18" customHeight="1">
      <c r="A40" s="349">
        <v>37</v>
      </c>
      <c r="B40" s="111"/>
      <c r="C40" s="111"/>
      <c r="D40" s="218"/>
      <c r="E40" s="157"/>
      <c r="F40" s="159"/>
      <c r="G40" s="110">
        <f>IF(D40="",0,IF(E40="",0,IF(E40=DATA!$A$10,F40*DATA!$B$16,IF(E40=DATA!$A$11,F40*DATA!$B$17,IF(E40=DATA!$A$12,F40*DATA!$B$18,"ΔΙΟΡΘΩΣΤΕ")))))</f>
        <v>0</v>
      </c>
    </row>
    <row r="41" spans="1:7" s="99" customFormat="1" ht="18" customHeight="1">
      <c r="A41" s="348">
        <v>38</v>
      </c>
      <c r="B41" s="111"/>
      <c r="C41" s="111"/>
      <c r="D41" s="218"/>
      <c r="E41" s="157"/>
      <c r="F41" s="159"/>
      <c r="G41" s="110">
        <f>IF(D41="",0,IF(E41="",0,IF(E41=DATA!$A$10,F41*DATA!$B$16,IF(E41=DATA!$A$11,F41*DATA!$B$17,IF(E41=DATA!$A$12,F41*DATA!$B$18,"ΔΙΟΡΘΩΣΤΕ")))))</f>
        <v>0</v>
      </c>
    </row>
    <row r="42" spans="1:7" s="99" customFormat="1" ht="18" customHeight="1">
      <c r="A42" s="349">
        <v>39</v>
      </c>
      <c r="B42" s="111"/>
      <c r="C42" s="111"/>
      <c r="D42" s="218"/>
      <c r="E42" s="157"/>
      <c r="F42" s="159"/>
      <c r="G42" s="110">
        <f>IF(D42="",0,IF(E42="",0,IF(E42=DATA!$A$10,F42*DATA!$B$16,IF(E42=DATA!$A$11,F42*DATA!$B$17,IF(E42=DATA!$A$12,F42*DATA!$B$18,"ΔΙΟΡΘΩΣΤΕ")))))</f>
        <v>0</v>
      </c>
    </row>
    <row r="43" spans="1:7" s="99" customFormat="1" ht="18" customHeight="1">
      <c r="A43" s="348">
        <v>40</v>
      </c>
      <c r="B43" s="111"/>
      <c r="C43" s="111"/>
      <c r="D43" s="218"/>
      <c r="E43" s="157"/>
      <c r="F43" s="159"/>
      <c r="G43" s="110">
        <f>IF(D43="",0,IF(E43="",0,IF(E43=DATA!$A$10,F43*DATA!$B$16,IF(E43=DATA!$A$11,F43*DATA!$B$17,IF(E43=DATA!$A$12,F43*DATA!$B$18,"ΔΙΟΡΘΩΣΤΕ")))))</f>
        <v>0</v>
      </c>
    </row>
    <row r="44" spans="1:7" s="99" customFormat="1" ht="18" customHeight="1">
      <c r="A44" s="349">
        <v>41</v>
      </c>
      <c r="B44" s="111"/>
      <c r="C44" s="111"/>
      <c r="D44" s="218"/>
      <c r="E44" s="157"/>
      <c r="F44" s="159"/>
      <c r="G44" s="110">
        <f>IF(D44="",0,IF(E44="",0,IF(E44=DATA!$A$10,F44*DATA!$B$16,IF(E44=DATA!$A$11,F44*DATA!$B$17,IF(E44=DATA!$A$12,F44*DATA!$B$18,"ΔΙΟΡΘΩΣΤΕ")))))</f>
        <v>0</v>
      </c>
    </row>
    <row r="45" spans="1:7" s="99" customFormat="1" ht="18" customHeight="1">
      <c r="A45" s="348">
        <v>42</v>
      </c>
      <c r="B45" s="111"/>
      <c r="C45" s="111"/>
      <c r="D45" s="218"/>
      <c r="E45" s="157"/>
      <c r="F45" s="159"/>
      <c r="G45" s="110">
        <f>IF(D45="",0,IF(E45="",0,IF(E45=DATA!$A$10,F45*DATA!$B$16,IF(E45=DATA!$A$11,F45*DATA!$B$17,IF(E45=DATA!$A$12,F45*DATA!$B$18,"ΔΙΟΡΘΩΣΤΕ")))))</f>
        <v>0</v>
      </c>
    </row>
    <row r="46" spans="1:7" s="99" customFormat="1" ht="18" customHeight="1">
      <c r="A46" s="349">
        <v>43</v>
      </c>
      <c r="B46" s="111"/>
      <c r="C46" s="111"/>
      <c r="D46" s="218"/>
      <c r="E46" s="157"/>
      <c r="F46" s="159"/>
      <c r="G46" s="110">
        <f>IF(D46="",0,IF(E46="",0,IF(E46=DATA!$A$10,F46*DATA!$B$16,IF(E46=DATA!$A$11,F46*DATA!$B$17,IF(E46=DATA!$A$12,F46*DATA!$B$18,"ΔΙΟΡΘΩΣΤΕ")))))</f>
        <v>0</v>
      </c>
    </row>
    <row r="47" spans="1:7" s="99" customFormat="1" ht="18" customHeight="1">
      <c r="A47" s="348">
        <v>44</v>
      </c>
      <c r="B47" s="111"/>
      <c r="C47" s="111"/>
      <c r="D47" s="218"/>
      <c r="E47" s="157"/>
      <c r="F47" s="159"/>
      <c r="G47" s="110">
        <f>IF(D47="",0,IF(E47="",0,IF(E47=DATA!$A$10,F47*DATA!$B$16,IF(E47=DATA!$A$11,F47*DATA!$B$17,IF(E47=DATA!$A$12,F47*DATA!$B$18,"ΔΙΟΡΘΩΣΤΕ")))))</f>
        <v>0</v>
      </c>
    </row>
    <row r="48" spans="1:7" s="99" customFormat="1" ht="18" customHeight="1">
      <c r="A48" s="349">
        <v>45</v>
      </c>
      <c r="B48" s="111"/>
      <c r="C48" s="111"/>
      <c r="D48" s="218"/>
      <c r="E48" s="157"/>
      <c r="F48" s="159"/>
      <c r="G48" s="110">
        <f>IF(D48="",0,IF(E48="",0,IF(E48=DATA!$A$10,F48*DATA!$B$16,IF(E48=DATA!$A$11,F48*DATA!$B$17,IF(E48=DATA!$A$12,F48*DATA!$B$18,"ΔΙΟΡΘΩΣΤΕ")))))</f>
        <v>0</v>
      </c>
    </row>
    <row r="49" spans="1:9" s="99" customFormat="1" ht="18" customHeight="1">
      <c r="A49" s="348">
        <v>46</v>
      </c>
      <c r="B49" s="111"/>
      <c r="C49" s="111"/>
      <c r="D49" s="218"/>
      <c r="E49" s="157"/>
      <c r="F49" s="159"/>
      <c r="G49" s="110">
        <f>IF(D49="",0,IF(E49="",0,IF(E49=DATA!$A$10,F49*DATA!$B$16,IF(E49=DATA!$A$11,F49*DATA!$B$17,IF(E49=DATA!$A$12,F49*DATA!$B$18,"ΔΙΟΡΘΩΣΤΕ")))))</f>
        <v>0</v>
      </c>
    </row>
    <row r="50" spans="1:9" s="99" customFormat="1" ht="18" customHeight="1">
      <c r="A50" s="349">
        <v>47</v>
      </c>
      <c r="B50" s="111"/>
      <c r="C50" s="111"/>
      <c r="D50" s="218"/>
      <c r="E50" s="157"/>
      <c r="F50" s="159"/>
      <c r="G50" s="110">
        <f>IF(D50="",0,IF(E50="",0,IF(E50=DATA!$A$10,F50*DATA!$B$16,IF(E50=DATA!$A$11,F50*DATA!$B$17,IF(E50=DATA!$A$12,F50*DATA!$B$18,"ΔΙΟΡΘΩΣΤΕ")))))</f>
        <v>0</v>
      </c>
    </row>
    <row r="51" spans="1:9" s="99" customFormat="1" ht="18" customHeight="1">
      <c r="A51" s="348">
        <v>48</v>
      </c>
      <c r="B51" s="111"/>
      <c r="C51" s="111"/>
      <c r="D51" s="218"/>
      <c r="E51" s="157"/>
      <c r="F51" s="159"/>
      <c r="G51" s="110">
        <f>IF(D51="",0,IF(E51="",0,IF(E51=DATA!$A$10,F51*DATA!$B$16,IF(E51=DATA!$A$11,F51*DATA!$B$17,IF(E51=DATA!$A$12,F51*DATA!$B$18,"ΔΙΟΡΘΩΣΤΕ")))))</f>
        <v>0</v>
      </c>
    </row>
    <row r="52" spans="1:9" s="99" customFormat="1" ht="18" customHeight="1">
      <c r="A52" s="349">
        <v>49</v>
      </c>
      <c r="B52" s="111"/>
      <c r="C52" s="111"/>
      <c r="D52" s="218"/>
      <c r="E52" s="157"/>
      <c r="F52" s="159"/>
      <c r="G52" s="110">
        <f>IF(D52="",0,IF(E52="",0,IF(E52=DATA!$A$10,F52*DATA!$B$16,IF(E52=DATA!$A$11,F52*DATA!$B$17,IF(E52=DATA!$A$12,F52*DATA!$B$18,"ΔΙΟΡΘΩΣΤΕ")))))</f>
        <v>0</v>
      </c>
    </row>
    <row r="53" spans="1:9" s="99" customFormat="1" ht="18" customHeight="1" thickBot="1">
      <c r="A53" s="350">
        <v>50</v>
      </c>
      <c r="B53" s="113"/>
      <c r="C53" s="113"/>
      <c r="D53" s="218"/>
      <c r="E53" s="157"/>
      <c r="F53" s="160"/>
      <c r="G53" s="110">
        <f>IF(D53="",0,IF(E53="",0,IF(E53=DATA!$A$10,F53*DATA!$B$16,IF(E53=DATA!$A$11,F53*DATA!$B$17,IF(E53=DATA!$A$12,F53*DATA!$B$18,"ΔΙΟΡΘΩΣΤΕ")))))</f>
        <v>0</v>
      </c>
    </row>
    <row r="54" spans="1:9" s="99" customFormat="1" ht="30" customHeight="1">
      <c r="A54" s="386" t="s">
        <v>104</v>
      </c>
      <c r="B54" s="415"/>
      <c r="C54" s="43"/>
      <c r="D54" s="43"/>
      <c r="E54" s="43"/>
      <c r="F54" s="116">
        <f>SUM(F4:F53)</f>
        <v>0</v>
      </c>
      <c r="G54" s="43"/>
    </row>
    <row r="55" spans="1:9" s="99" customFormat="1" ht="30" customHeight="1" thickBot="1">
      <c r="A55" s="388" t="s">
        <v>118</v>
      </c>
      <c r="B55" s="416"/>
      <c r="C55" s="108"/>
      <c r="D55" s="108"/>
      <c r="E55" s="108"/>
      <c r="F55" s="108"/>
      <c r="G55" s="109">
        <f>ROUND(SUM(G4:G53),2)</f>
        <v>0</v>
      </c>
      <c r="I55" s="346"/>
    </row>
    <row r="56" spans="1:9" s="99" customFormat="1" ht="30" customHeight="1" thickBot="1">
      <c r="A56" s="417" t="s">
        <v>287</v>
      </c>
      <c r="B56" s="418"/>
      <c r="C56" s="418"/>
      <c r="D56" s="418"/>
      <c r="E56" s="418"/>
      <c r="F56" s="419"/>
      <c r="G56" s="217">
        <f>+G2</f>
        <v>0</v>
      </c>
    </row>
    <row r="57" spans="1:9">
      <c r="A57" s="321" t="s">
        <v>288</v>
      </c>
      <c r="B57" s="321"/>
      <c r="C57" s="321"/>
      <c r="D57" s="321"/>
      <c r="E57" s="321"/>
    </row>
    <row r="58" spans="1:9">
      <c r="A58" s="321" t="s">
        <v>119</v>
      </c>
      <c r="B58" s="321"/>
      <c r="C58" s="321"/>
      <c r="D58" s="321"/>
      <c r="E58" s="321"/>
    </row>
    <row r="59" spans="1:9">
      <c r="A59" s="321" t="s">
        <v>106</v>
      </c>
      <c r="B59" s="321"/>
      <c r="C59" s="321"/>
      <c r="D59" s="321"/>
      <c r="E59" s="321"/>
    </row>
    <row r="60" spans="1:9">
      <c r="A60" s="321" t="s">
        <v>120</v>
      </c>
      <c r="B60" s="347"/>
      <c r="C60" s="347"/>
      <c r="D60" s="347"/>
      <c r="E60" s="347"/>
    </row>
    <row r="61" spans="1:9">
      <c r="A61" s="321" t="s">
        <v>105</v>
      </c>
    </row>
    <row r="62" spans="1:9">
      <c r="A62" s="321" t="s">
        <v>107</v>
      </c>
      <c r="B62" s="321"/>
      <c r="C62" s="321"/>
      <c r="D62" s="321"/>
      <c r="E62" s="321"/>
    </row>
  </sheetData>
  <sheetProtection algorithmName="SHA-512" hashValue="0IBt+qlOhM7HzmrTyWmGxGSoIdRXv35fKiwE1PoGw0uOXo1iFpbALt8gJdol5KUvEErMembkPMn4D1vEPWonOw==" saltValue="Ts2gQTBMX4fg/PqjYEIv4A==" spinCount="100000" sheet="1" selectLockedCells="1"/>
  <mergeCells count="5">
    <mergeCell ref="A54:B54"/>
    <mergeCell ref="A55:B55"/>
    <mergeCell ref="A1:G1"/>
    <mergeCell ref="A2:F2"/>
    <mergeCell ref="A56:F56"/>
  </mergeCells>
  <printOptions horizontalCentered="1" verticalCentered="1"/>
  <pageMargins left="0.51181102362204722" right="0.44" top="0.43307086614173229" bottom="0.51181102362204722" header="0.31496062992125984" footer="0.31496062992125984"/>
  <pageSetup paperSize="9" scale="52" orientation="portrait" r:id="rId1"/>
  <headerFooter>
    <oddFooter>&amp;RΕΘΕΛΟΝΤΙΚΗ ΕΡΓΑΣΙΑ / VOLUNTEERS</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Κατηγορίες εθελοντών" xr:uid="{00000000-0002-0000-0300-000000000000}">
          <x14:formula1>
            <xm:f>DATA!$A$10:$A$12</xm:f>
          </x14:formula1>
          <xm:sqref>E4:E53</xm:sqref>
        </x14:dataValidation>
        <x14:dataValidation type="list" allowBlank="1" showInputMessage="1" showErrorMessage="1" xr:uid="{00000000-0002-0000-0300-000001000000}">
          <x14:formula1>
            <xm:f>DATA!$A$45:$A$51</xm:f>
          </x14:formula1>
          <xm:sqref>D4:D53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3">
    <pageSetUpPr fitToPage="1"/>
  </sheetPr>
  <dimension ref="A1:O64"/>
  <sheetViews>
    <sheetView topLeftCell="B1" zoomScale="85" zoomScaleNormal="85" zoomScaleSheetLayoutView="70" workbookViewId="0">
      <selection activeCell="B4" sqref="B4"/>
    </sheetView>
  </sheetViews>
  <sheetFormatPr defaultColWidth="9.109375" defaultRowHeight="14.4"/>
  <cols>
    <col min="1" max="1" width="6" style="330" customWidth="1"/>
    <col min="2" max="2" width="54" style="330" customWidth="1"/>
    <col min="3" max="4" width="26.44140625" style="330" customWidth="1"/>
    <col min="5" max="5" width="10.44140625" style="330" customWidth="1"/>
    <col min="6" max="7" width="11.6640625" style="330" customWidth="1"/>
    <col min="8" max="8" width="16.88671875" style="330" customWidth="1"/>
    <col min="9" max="9" width="22" style="330" customWidth="1"/>
    <col min="10" max="10" width="13.6640625" style="330" customWidth="1"/>
    <col min="11" max="11" width="17.44140625" style="330" customWidth="1"/>
    <col min="12" max="12" width="12.109375" style="330" customWidth="1"/>
    <col min="13" max="13" width="16.5546875" style="330" customWidth="1"/>
    <col min="14" max="14" width="11.88671875" style="330" customWidth="1"/>
    <col min="15" max="15" width="17.6640625" style="330" customWidth="1"/>
    <col min="16" max="16384" width="9.109375" style="330"/>
  </cols>
  <sheetData>
    <row r="1" spans="1:15" s="328" customFormat="1" ht="32.25" customHeight="1" thickBot="1">
      <c r="A1" s="427" t="s">
        <v>39</v>
      </c>
      <c r="B1" s="428"/>
      <c r="C1" s="428"/>
      <c r="D1" s="428"/>
      <c r="E1" s="428"/>
      <c r="F1" s="428"/>
      <c r="G1" s="428"/>
      <c r="H1" s="428"/>
      <c r="I1" s="428"/>
      <c r="J1" s="428"/>
      <c r="K1" s="428"/>
      <c r="L1" s="428"/>
      <c r="M1" s="428"/>
      <c r="N1" s="428"/>
      <c r="O1" s="429"/>
    </row>
    <row r="2" spans="1:15" s="329" customFormat="1" ht="129.6">
      <c r="A2" s="430" t="s">
        <v>202</v>
      </c>
      <c r="B2" s="432" t="s">
        <v>208</v>
      </c>
      <c r="C2" s="434" t="s">
        <v>209</v>
      </c>
      <c r="D2" s="437" t="s">
        <v>182</v>
      </c>
      <c r="E2" s="206" t="s">
        <v>6</v>
      </c>
      <c r="F2" s="207" t="s">
        <v>9</v>
      </c>
      <c r="G2" s="207" t="s">
        <v>109</v>
      </c>
      <c r="H2" s="207" t="s">
        <v>35</v>
      </c>
      <c r="I2" s="207" t="s">
        <v>52</v>
      </c>
      <c r="J2" s="208" t="s">
        <v>111</v>
      </c>
      <c r="K2" s="59" t="s">
        <v>38</v>
      </c>
      <c r="L2" s="206" t="s">
        <v>12</v>
      </c>
      <c r="M2" s="58" t="s">
        <v>53</v>
      </c>
      <c r="N2" s="57" t="s">
        <v>13</v>
      </c>
      <c r="O2" s="59" t="s">
        <v>14</v>
      </c>
    </row>
    <row r="3" spans="1:15" s="329" customFormat="1" ht="29.4" thickBot="1">
      <c r="A3" s="431"/>
      <c r="B3" s="433"/>
      <c r="C3" s="435"/>
      <c r="D3" s="438"/>
      <c r="E3" s="60" t="s">
        <v>7</v>
      </c>
      <c r="F3" s="61" t="s">
        <v>8</v>
      </c>
      <c r="G3" s="61" t="s">
        <v>10</v>
      </c>
      <c r="H3" s="61" t="s">
        <v>11</v>
      </c>
      <c r="I3" s="61" t="s">
        <v>21</v>
      </c>
      <c r="J3" s="76" t="s">
        <v>36</v>
      </c>
      <c r="K3" s="64" t="s">
        <v>290</v>
      </c>
      <c r="L3" s="60" t="s">
        <v>37</v>
      </c>
      <c r="M3" s="63" t="s">
        <v>110</v>
      </c>
      <c r="N3" s="62" t="s">
        <v>291</v>
      </c>
      <c r="O3" s="353" t="s">
        <v>292</v>
      </c>
    </row>
    <row r="4" spans="1:15" ht="18" customHeight="1">
      <c r="A4" s="344">
        <v>1</v>
      </c>
      <c r="B4" s="65"/>
      <c r="C4" s="66"/>
      <c r="D4" s="198"/>
      <c r="E4" s="67"/>
      <c r="F4" s="68"/>
      <c r="G4" s="120"/>
      <c r="H4" s="120"/>
      <c r="I4" s="120"/>
      <c r="J4" s="121"/>
      <c r="K4" s="124">
        <f>+E4*F4*(G4+H4+I4)+J4</f>
        <v>0</v>
      </c>
      <c r="L4" s="122"/>
      <c r="M4" s="123"/>
      <c r="N4" s="128">
        <f>+F4*(L4+M4)</f>
        <v>0</v>
      </c>
      <c r="O4" s="124">
        <f>IF(D4="",0,+K4+N4)</f>
        <v>0</v>
      </c>
    </row>
    <row r="5" spans="1:15" ht="18" customHeight="1">
      <c r="A5" s="345">
        <v>2</v>
      </c>
      <c r="B5" s="69"/>
      <c r="C5" s="70"/>
      <c r="D5" s="198"/>
      <c r="E5" s="67"/>
      <c r="F5" s="68"/>
      <c r="G5" s="120"/>
      <c r="H5" s="120"/>
      <c r="I5" s="120"/>
      <c r="J5" s="121"/>
      <c r="K5" s="124">
        <f t="shared" ref="K5:K28" si="0">+E5*F5*(G5+H5+I5)+J5</f>
        <v>0</v>
      </c>
      <c r="L5" s="122"/>
      <c r="M5" s="123"/>
      <c r="N5" s="128">
        <f t="shared" ref="N5:N28" si="1">+F5*(L5+M5)</f>
        <v>0</v>
      </c>
      <c r="O5" s="124">
        <f t="shared" ref="O5:O28" si="2">IF(D5="",0,+K5+N5)</f>
        <v>0</v>
      </c>
    </row>
    <row r="6" spans="1:15" ht="18" customHeight="1">
      <c r="A6" s="345">
        <v>3</v>
      </c>
      <c r="B6" s="69"/>
      <c r="C6" s="70"/>
      <c r="D6" s="198"/>
      <c r="E6" s="67"/>
      <c r="F6" s="68"/>
      <c r="G6" s="120"/>
      <c r="H6" s="120"/>
      <c r="I6" s="120"/>
      <c r="J6" s="121"/>
      <c r="K6" s="124">
        <f t="shared" si="0"/>
        <v>0</v>
      </c>
      <c r="L6" s="122"/>
      <c r="M6" s="123"/>
      <c r="N6" s="128">
        <f t="shared" si="1"/>
        <v>0</v>
      </c>
      <c r="O6" s="124">
        <f t="shared" si="2"/>
        <v>0</v>
      </c>
    </row>
    <row r="7" spans="1:15" ht="18" customHeight="1">
      <c r="A7" s="345">
        <v>4</v>
      </c>
      <c r="B7" s="69"/>
      <c r="C7" s="70"/>
      <c r="D7" s="198"/>
      <c r="E7" s="67"/>
      <c r="F7" s="68"/>
      <c r="G7" s="120"/>
      <c r="H7" s="120"/>
      <c r="I7" s="120"/>
      <c r="J7" s="121"/>
      <c r="K7" s="124">
        <f t="shared" si="0"/>
        <v>0</v>
      </c>
      <c r="L7" s="122"/>
      <c r="M7" s="123"/>
      <c r="N7" s="128">
        <f t="shared" si="1"/>
        <v>0</v>
      </c>
      <c r="O7" s="124">
        <f t="shared" si="2"/>
        <v>0</v>
      </c>
    </row>
    <row r="8" spans="1:15" ht="18" customHeight="1">
      <c r="A8" s="345">
        <v>5</v>
      </c>
      <c r="B8" s="69"/>
      <c r="C8" s="70"/>
      <c r="D8" s="198"/>
      <c r="E8" s="67"/>
      <c r="F8" s="68"/>
      <c r="G8" s="120"/>
      <c r="H8" s="120"/>
      <c r="I8" s="120"/>
      <c r="J8" s="121"/>
      <c r="K8" s="124">
        <f t="shared" si="0"/>
        <v>0</v>
      </c>
      <c r="L8" s="122"/>
      <c r="M8" s="123"/>
      <c r="N8" s="128">
        <f t="shared" si="1"/>
        <v>0</v>
      </c>
      <c r="O8" s="124">
        <f t="shared" si="2"/>
        <v>0</v>
      </c>
    </row>
    <row r="9" spans="1:15" ht="18" customHeight="1">
      <c r="A9" s="345">
        <v>6</v>
      </c>
      <c r="B9" s="69"/>
      <c r="C9" s="70"/>
      <c r="D9" s="198"/>
      <c r="E9" s="67"/>
      <c r="F9" s="68"/>
      <c r="G9" s="120"/>
      <c r="H9" s="120"/>
      <c r="I9" s="120"/>
      <c r="J9" s="121"/>
      <c r="K9" s="124">
        <f t="shared" si="0"/>
        <v>0</v>
      </c>
      <c r="L9" s="122"/>
      <c r="M9" s="123"/>
      <c r="N9" s="128">
        <f t="shared" si="1"/>
        <v>0</v>
      </c>
      <c r="O9" s="124">
        <f t="shared" si="2"/>
        <v>0</v>
      </c>
    </row>
    <row r="10" spans="1:15" ht="18" customHeight="1">
      <c r="A10" s="345">
        <v>7</v>
      </c>
      <c r="B10" s="69"/>
      <c r="C10" s="70"/>
      <c r="D10" s="198"/>
      <c r="E10" s="67"/>
      <c r="F10" s="68"/>
      <c r="G10" s="120"/>
      <c r="H10" s="120"/>
      <c r="I10" s="120"/>
      <c r="J10" s="121"/>
      <c r="K10" s="124">
        <f t="shared" si="0"/>
        <v>0</v>
      </c>
      <c r="L10" s="122"/>
      <c r="M10" s="123"/>
      <c r="N10" s="128">
        <f t="shared" si="1"/>
        <v>0</v>
      </c>
      <c r="O10" s="124">
        <f t="shared" si="2"/>
        <v>0</v>
      </c>
    </row>
    <row r="11" spans="1:15" ht="18" customHeight="1">
      <c r="A11" s="345">
        <v>8</v>
      </c>
      <c r="B11" s="69"/>
      <c r="C11" s="70"/>
      <c r="D11" s="198"/>
      <c r="E11" s="67"/>
      <c r="F11" s="68"/>
      <c r="G11" s="120"/>
      <c r="H11" s="120"/>
      <c r="I11" s="120"/>
      <c r="J11" s="121"/>
      <c r="K11" s="124">
        <f t="shared" si="0"/>
        <v>0</v>
      </c>
      <c r="L11" s="122"/>
      <c r="M11" s="123"/>
      <c r="N11" s="128">
        <f t="shared" si="1"/>
        <v>0</v>
      </c>
      <c r="O11" s="124">
        <f t="shared" si="2"/>
        <v>0</v>
      </c>
    </row>
    <row r="12" spans="1:15" ht="18" customHeight="1">
      <c r="A12" s="345">
        <v>9</v>
      </c>
      <c r="B12" s="69"/>
      <c r="C12" s="70"/>
      <c r="D12" s="198"/>
      <c r="E12" s="67"/>
      <c r="F12" s="68"/>
      <c r="G12" s="120"/>
      <c r="H12" s="120"/>
      <c r="I12" s="120"/>
      <c r="J12" s="121"/>
      <c r="K12" s="124">
        <f t="shared" si="0"/>
        <v>0</v>
      </c>
      <c r="L12" s="122"/>
      <c r="M12" s="123"/>
      <c r="N12" s="128">
        <f t="shared" si="1"/>
        <v>0</v>
      </c>
      <c r="O12" s="124">
        <f t="shared" si="2"/>
        <v>0</v>
      </c>
    </row>
    <row r="13" spans="1:15" ht="18" customHeight="1">
      <c r="A13" s="345">
        <v>10</v>
      </c>
      <c r="B13" s="69"/>
      <c r="C13" s="70"/>
      <c r="D13" s="198"/>
      <c r="E13" s="67"/>
      <c r="F13" s="68"/>
      <c r="G13" s="120"/>
      <c r="H13" s="120"/>
      <c r="I13" s="120"/>
      <c r="J13" s="121"/>
      <c r="K13" s="124">
        <f t="shared" si="0"/>
        <v>0</v>
      </c>
      <c r="L13" s="122"/>
      <c r="M13" s="123"/>
      <c r="N13" s="128">
        <f t="shared" si="1"/>
        <v>0</v>
      </c>
      <c r="O13" s="124">
        <f t="shared" si="2"/>
        <v>0</v>
      </c>
    </row>
    <row r="14" spans="1:15" ht="18" customHeight="1">
      <c r="A14" s="345">
        <v>11</v>
      </c>
      <c r="B14" s="69"/>
      <c r="C14" s="70"/>
      <c r="D14" s="198"/>
      <c r="E14" s="67"/>
      <c r="F14" s="68"/>
      <c r="G14" s="120"/>
      <c r="H14" s="120"/>
      <c r="I14" s="120"/>
      <c r="J14" s="121"/>
      <c r="K14" s="124">
        <f t="shared" si="0"/>
        <v>0</v>
      </c>
      <c r="L14" s="122"/>
      <c r="M14" s="123"/>
      <c r="N14" s="128">
        <f t="shared" si="1"/>
        <v>0</v>
      </c>
      <c r="O14" s="124">
        <f t="shared" si="2"/>
        <v>0</v>
      </c>
    </row>
    <row r="15" spans="1:15" ht="18" customHeight="1">
      <c r="A15" s="345">
        <v>12</v>
      </c>
      <c r="B15" s="69"/>
      <c r="C15" s="70"/>
      <c r="D15" s="198"/>
      <c r="E15" s="67"/>
      <c r="F15" s="68"/>
      <c r="G15" s="120"/>
      <c r="H15" s="120"/>
      <c r="I15" s="120"/>
      <c r="J15" s="121"/>
      <c r="K15" s="124">
        <f t="shared" si="0"/>
        <v>0</v>
      </c>
      <c r="L15" s="122"/>
      <c r="M15" s="123"/>
      <c r="N15" s="128">
        <f t="shared" si="1"/>
        <v>0</v>
      </c>
      <c r="O15" s="124">
        <f t="shared" si="2"/>
        <v>0</v>
      </c>
    </row>
    <row r="16" spans="1:15" ht="18" customHeight="1">
      <c r="A16" s="345">
        <v>13</v>
      </c>
      <c r="B16" s="69"/>
      <c r="C16" s="70"/>
      <c r="D16" s="198"/>
      <c r="E16" s="67"/>
      <c r="F16" s="68"/>
      <c r="G16" s="120"/>
      <c r="H16" s="120"/>
      <c r="I16" s="120"/>
      <c r="J16" s="121"/>
      <c r="K16" s="124">
        <f t="shared" si="0"/>
        <v>0</v>
      </c>
      <c r="L16" s="122"/>
      <c r="M16" s="123"/>
      <c r="N16" s="128">
        <f t="shared" si="1"/>
        <v>0</v>
      </c>
      <c r="O16" s="124">
        <f t="shared" si="2"/>
        <v>0</v>
      </c>
    </row>
    <row r="17" spans="1:15" ht="18" customHeight="1">
      <c r="A17" s="345">
        <v>14</v>
      </c>
      <c r="B17" s="69"/>
      <c r="C17" s="70"/>
      <c r="D17" s="198"/>
      <c r="E17" s="67"/>
      <c r="F17" s="68"/>
      <c r="G17" s="120"/>
      <c r="H17" s="120"/>
      <c r="I17" s="120"/>
      <c r="J17" s="121"/>
      <c r="K17" s="124">
        <f t="shared" si="0"/>
        <v>0</v>
      </c>
      <c r="L17" s="122"/>
      <c r="M17" s="123"/>
      <c r="N17" s="128">
        <f t="shared" si="1"/>
        <v>0</v>
      </c>
      <c r="O17" s="124">
        <f t="shared" si="2"/>
        <v>0</v>
      </c>
    </row>
    <row r="18" spans="1:15" ht="18" customHeight="1">
      <c r="A18" s="345">
        <v>15</v>
      </c>
      <c r="B18" s="69"/>
      <c r="C18" s="70"/>
      <c r="D18" s="198"/>
      <c r="E18" s="67"/>
      <c r="F18" s="68"/>
      <c r="G18" s="120"/>
      <c r="H18" s="120"/>
      <c r="I18" s="120"/>
      <c r="J18" s="121"/>
      <c r="K18" s="124">
        <f t="shared" si="0"/>
        <v>0</v>
      </c>
      <c r="L18" s="122"/>
      <c r="M18" s="123"/>
      <c r="N18" s="128">
        <f t="shared" si="1"/>
        <v>0</v>
      </c>
      <c r="O18" s="124">
        <f t="shared" si="2"/>
        <v>0</v>
      </c>
    </row>
    <row r="19" spans="1:15" ht="18" customHeight="1">
      <c r="A19" s="345">
        <v>16</v>
      </c>
      <c r="B19" s="69"/>
      <c r="C19" s="70"/>
      <c r="D19" s="198"/>
      <c r="E19" s="67"/>
      <c r="F19" s="68"/>
      <c r="G19" s="120"/>
      <c r="H19" s="120"/>
      <c r="I19" s="120"/>
      <c r="J19" s="121"/>
      <c r="K19" s="124">
        <f t="shared" si="0"/>
        <v>0</v>
      </c>
      <c r="L19" s="122"/>
      <c r="M19" s="123"/>
      <c r="N19" s="128">
        <f t="shared" si="1"/>
        <v>0</v>
      </c>
      <c r="O19" s="124">
        <f t="shared" si="2"/>
        <v>0</v>
      </c>
    </row>
    <row r="20" spans="1:15" ht="18" customHeight="1">
      <c r="A20" s="345">
        <v>17</v>
      </c>
      <c r="B20" s="69"/>
      <c r="C20" s="70"/>
      <c r="D20" s="198"/>
      <c r="E20" s="67"/>
      <c r="F20" s="68"/>
      <c r="G20" s="120"/>
      <c r="H20" s="120"/>
      <c r="I20" s="120"/>
      <c r="J20" s="121"/>
      <c r="K20" s="124">
        <f t="shared" si="0"/>
        <v>0</v>
      </c>
      <c r="L20" s="122"/>
      <c r="M20" s="123"/>
      <c r="N20" s="128">
        <f t="shared" ref="N20:N27" si="3">+F20*(L20+M20)</f>
        <v>0</v>
      </c>
      <c r="O20" s="124">
        <f t="shared" si="2"/>
        <v>0</v>
      </c>
    </row>
    <row r="21" spans="1:15" ht="18" customHeight="1">
      <c r="A21" s="345">
        <v>18</v>
      </c>
      <c r="B21" s="69"/>
      <c r="C21" s="70"/>
      <c r="D21" s="198"/>
      <c r="E21" s="67"/>
      <c r="F21" s="68"/>
      <c r="G21" s="120"/>
      <c r="H21" s="120"/>
      <c r="I21" s="120"/>
      <c r="J21" s="121"/>
      <c r="K21" s="124">
        <f t="shared" si="0"/>
        <v>0</v>
      </c>
      <c r="L21" s="122"/>
      <c r="M21" s="123"/>
      <c r="N21" s="128">
        <f t="shared" si="3"/>
        <v>0</v>
      </c>
      <c r="O21" s="124">
        <f t="shared" si="2"/>
        <v>0</v>
      </c>
    </row>
    <row r="22" spans="1:15" ht="18" customHeight="1">
      <c r="A22" s="345">
        <v>19</v>
      </c>
      <c r="B22" s="69"/>
      <c r="C22" s="70"/>
      <c r="D22" s="198"/>
      <c r="E22" s="67"/>
      <c r="F22" s="68"/>
      <c r="G22" s="120"/>
      <c r="H22" s="120"/>
      <c r="I22" s="120"/>
      <c r="J22" s="121"/>
      <c r="K22" s="124">
        <f t="shared" si="0"/>
        <v>0</v>
      </c>
      <c r="L22" s="122"/>
      <c r="M22" s="123"/>
      <c r="N22" s="128">
        <f t="shared" si="3"/>
        <v>0</v>
      </c>
      <c r="O22" s="124">
        <f t="shared" si="2"/>
        <v>0</v>
      </c>
    </row>
    <row r="23" spans="1:15" ht="18" customHeight="1">
      <c r="A23" s="345">
        <v>20</v>
      </c>
      <c r="B23" s="69"/>
      <c r="C23" s="70"/>
      <c r="D23" s="198"/>
      <c r="E23" s="67"/>
      <c r="F23" s="68"/>
      <c r="G23" s="120"/>
      <c r="H23" s="120"/>
      <c r="I23" s="120"/>
      <c r="J23" s="121"/>
      <c r="K23" s="124">
        <f t="shared" si="0"/>
        <v>0</v>
      </c>
      <c r="L23" s="122"/>
      <c r="M23" s="123"/>
      <c r="N23" s="128">
        <f t="shared" si="3"/>
        <v>0</v>
      </c>
      <c r="O23" s="124">
        <f t="shared" si="2"/>
        <v>0</v>
      </c>
    </row>
    <row r="24" spans="1:15" ht="18" customHeight="1">
      <c r="A24" s="345">
        <v>21</v>
      </c>
      <c r="B24" s="69"/>
      <c r="C24" s="70"/>
      <c r="D24" s="198"/>
      <c r="E24" s="67"/>
      <c r="F24" s="68"/>
      <c r="G24" s="120"/>
      <c r="H24" s="120"/>
      <c r="I24" s="120"/>
      <c r="J24" s="121"/>
      <c r="K24" s="124">
        <f t="shared" si="0"/>
        <v>0</v>
      </c>
      <c r="L24" s="122"/>
      <c r="M24" s="123"/>
      <c r="N24" s="128">
        <f t="shared" si="3"/>
        <v>0</v>
      </c>
      <c r="O24" s="124">
        <f t="shared" si="2"/>
        <v>0</v>
      </c>
    </row>
    <row r="25" spans="1:15" ht="18" customHeight="1">
      <c r="A25" s="345">
        <v>22</v>
      </c>
      <c r="B25" s="69"/>
      <c r="C25" s="70"/>
      <c r="D25" s="198"/>
      <c r="E25" s="67"/>
      <c r="F25" s="68"/>
      <c r="G25" s="120"/>
      <c r="H25" s="120"/>
      <c r="I25" s="120"/>
      <c r="J25" s="121"/>
      <c r="K25" s="124">
        <f t="shared" si="0"/>
        <v>0</v>
      </c>
      <c r="L25" s="122"/>
      <c r="M25" s="123"/>
      <c r="N25" s="128">
        <f t="shared" si="3"/>
        <v>0</v>
      </c>
      <c r="O25" s="124">
        <f t="shared" si="2"/>
        <v>0</v>
      </c>
    </row>
    <row r="26" spans="1:15" ht="18" customHeight="1">
      <c r="A26" s="345">
        <v>23</v>
      </c>
      <c r="B26" s="69"/>
      <c r="C26" s="70"/>
      <c r="D26" s="198"/>
      <c r="E26" s="67"/>
      <c r="F26" s="68"/>
      <c r="G26" s="120"/>
      <c r="H26" s="120"/>
      <c r="I26" s="120"/>
      <c r="J26" s="121"/>
      <c r="K26" s="124">
        <f t="shared" si="0"/>
        <v>0</v>
      </c>
      <c r="L26" s="122"/>
      <c r="M26" s="123"/>
      <c r="N26" s="128">
        <f t="shared" si="3"/>
        <v>0</v>
      </c>
      <c r="O26" s="124">
        <f t="shared" si="2"/>
        <v>0</v>
      </c>
    </row>
    <row r="27" spans="1:15" ht="18" customHeight="1">
      <c r="A27" s="345">
        <v>24</v>
      </c>
      <c r="B27" s="69"/>
      <c r="C27" s="70"/>
      <c r="D27" s="198"/>
      <c r="E27" s="67"/>
      <c r="F27" s="68"/>
      <c r="G27" s="120"/>
      <c r="H27" s="120"/>
      <c r="I27" s="120"/>
      <c r="J27" s="121"/>
      <c r="K27" s="124">
        <f t="shared" si="0"/>
        <v>0</v>
      </c>
      <c r="L27" s="122"/>
      <c r="M27" s="123"/>
      <c r="N27" s="128">
        <f t="shared" si="3"/>
        <v>0</v>
      </c>
      <c r="O27" s="124">
        <f t="shared" si="2"/>
        <v>0</v>
      </c>
    </row>
    <row r="28" spans="1:15" ht="18" customHeight="1" thickBot="1">
      <c r="A28" s="345">
        <v>25</v>
      </c>
      <c r="B28" s="71"/>
      <c r="C28" s="72"/>
      <c r="D28" s="198"/>
      <c r="E28" s="67"/>
      <c r="F28" s="68"/>
      <c r="G28" s="120"/>
      <c r="H28" s="120"/>
      <c r="I28" s="120"/>
      <c r="J28" s="121"/>
      <c r="K28" s="124">
        <f t="shared" si="0"/>
        <v>0</v>
      </c>
      <c r="L28" s="122"/>
      <c r="M28" s="123"/>
      <c r="N28" s="128">
        <f t="shared" si="1"/>
        <v>0</v>
      </c>
      <c r="O28" s="124">
        <f t="shared" si="2"/>
        <v>0</v>
      </c>
    </row>
    <row r="29" spans="1:15" s="331" customFormat="1" ht="18.600000000000001" thickBot="1">
      <c r="A29" s="422" t="s">
        <v>15</v>
      </c>
      <c r="B29" s="423"/>
      <c r="C29" s="424"/>
      <c r="D29" s="205"/>
      <c r="E29" s="77"/>
      <c r="F29" s="78"/>
      <c r="G29" s="78"/>
      <c r="H29" s="78"/>
      <c r="I29" s="78"/>
      <c r="J29" s="79"/>
      <c r="K29" s="125">
        <f>SUM(K4:K28)</f>
        <v>0</v>
      </c>
      <c r="L29" s="73"/>
      <c r="M29" s="74"/>
      <c r="N29" s="126">
        <f>SUM(N4:N28)</f>
        <v>0</v>
      </c>
      <c r="O29" s="75"/>
    </row>
    <row r="30" spans="1:15" s="331" customFormat="1" ht="18.600000000000001" thickBot="1">
      <c r="A30" s="425" t="s">
        <v>293</v>
      </c>
      <c r="B30" s="426"/>
      <c r="C30" s="426"/>
      <c r="D30" s="426"/>
      <c r="E30" s="426"/>
      <c r="F30" s="426"/>
      <c r="G30" s="426"/>
      <c r="H30" s="426"/>
      <c r="I30" s="426"/>
      <c r="J30" s="426"/>
      <c r="K30" s="426"/>
      <c r="L30" s="426"/>
      <c r="M30" s="426"/>
      <c r="N30" s="426"/>
      <c r="O30" s="127">
        <f>SUM(O4:O28)</f>
        <v>0</v>
      </c>
    </row>
    <row r="32" spans="1:15" s="332" customFormat="1" ht="13.8">
      <c r="A32" s="333" t="s">
        <v>98</v>
      </c>
    </row>
    <row r="33" spans="1:12" s="332" customFormat="1" ht="13.8">
      <c r="A33" s="333" t="s">
        <v>40</v>
      </c>
    </row>
    <row r="34" spans="1:12" s="332" customFormat="1" ht="13.8">
      <c r="A34" s="334" t="s">
        <v>96</v>
      </c>
      <c r="B34" s="334"/>
      <c r="C34" s="334"/>
      <c r="D34" s="334"/>
      <c r="E34" s="334"/>
      <c r="F34" s="334"/>
      <c r="G34" s="334"/>
      <c r="H34" s="334"/>
      <c r="I34" s="334"/>
      <c r="J34" s="334"/>
      <c r="K34" s="334"/>
      <c r="L34" s="335"/>
    </row>
    <row r="35" spans="1:12" s="332" customFormat="1" ht="13.8">
      <c r="A35" s="420" t="s">
        <v>42</v>
      </c>
      <c r="B35" s="332" t="s">
        <v>41</v>
      </c>
      <c r="L35" s="335"/>
    </row>
    <row r="36" spans="1:12" s="332" customFormat="1" ht="13.8">
      <c r="A36" s="436"/>
      <c r="B36" s="332" t="s">
        <v>49</v>
      </c>
      <c r="L36" s="335"/>
    </row>
    <row r="37" spans="1:12" s="332" customFormat="1" ht="13.8">
      <c r="A37" s="336" t="s">
        <v>43</v>
      </c>
      <c r="B37" s="337" t="s">
        <v>54</v>
      </c>
      <c r="C37" s="337"/>
      <c r="D37" s="337"/>
      <c r="E37" s="337"/>
      <c r="F37" s="338"/>
      <c r="G37" s="338"/>
      <c r="H37" s="337"/>
      <c r="I37" s="337"/>
      <c r="J37" s="337"/>
      <c r="K37" s="338">
        <v>90</v>
      </c>
      <c r="L37" s="335"/>
    </row>
    <row r="38" spans="1:12" s="332" customFormat="1" ht="13.8">
      <c r="A38" s="336" t="s">
        <v>44</v>
      </c>
      <c r="B38" s="337" t="s">
        <v>55</v>
      </c>
      <c r="C38" s="337"/>
      <c r="D38" s="337"/>
      <c r="E38" s="337"/>
      <c r="F38" s="338"/>
      <c r="G38" s="338"/>
      <c r="H38" s="337"/>
      <c r="I38" s="337"/>
      <c r="J38" s="337"/>
      <c r="K38" s="338">
        <v>40</v>
      </c>
      <c r="L38" s="335"/>
    </row>
    <row r="39" spans="1:12" s="332" customFormat="1" ht="13.8">
      <c r="A39" s="336" t="s">
        <v>45</v>
      </c>
      <c r="B39" s="337" t="s">
        <v>56</v>
      </c>
      <c r="C39" s="337"/>
      <c r="D39" s="337"/>
      <c r="E39" s="337"/>
      <c r="F39" s="339"/>
      <c r="G39" s="339"/>
      <c r="H39" s="337"/>
      <c r="I39" s="337"/>
      <c r="J39" s="337"/>
      <c r="K39" s="340" t="s">
        <v>50</v>
      </c>
      <c r="L39" s="335"/>
    </row>
    <row r="40" spans="1:12" s="332" customFormat="1" ht="13.8">
      <c r="A40" s="336" t="s">
        <v>46</v>
      </c>
      <c r="B40" s="337" t="s">
        <v>57</v>
      </c>
      <c r="C40" s="337"/>
      <c r="D40" s="337"/>
      <c r="E40" s="337"/>
      <c r="F40" s="338"/>
      <c r="G40" s="338"/>
      <c r="H40" s="337"/>
      <c r="I40" s="337"/>
      <c r="J40" s="337"/>
      <c r="K40" s="338">
        <v>20</v>
      </c>
      <c r="L40" s="335"/>
    </row>
    <row r="41" spans="1:12" s="332" customFormat="1" ht="13.8">
      <c r="A41" s="341" t="s">
        <v>47</v>
      </c>
      <c r="B41" s="332" t="s">
        <v>58</v>
      </c>
      <c r="F41" s="342"/>
      <c r="G41" s="342"/>
      <c r="K41" s="343" t="s">
        <v>51</v>
      </c>
      <c r="L41" s="335"/>
    </row>
    <row r="42" spans="1:12" s="332" customFormat="1" ht="13.8">
      <c r="L42" s="335"/>
    </row>
    <row r="43" spans="1:12" s="332" customFormat="1" ht="13.8">
      <c r="A43" s="332" t="s">
        <v>48</v>
      </c>
      <c r="L43" s="335"/>
    </row>
    <row r="44" spans="1:12" s="332" customFormat="1" ht="13.8">
      <c r="A44" s="334" t="s">
        <v>97</v>
      </c>
      <c r="B44" s="334"/>
      <c r="C44" s="334"/>
      <c r="D44" s="334"/>
      <c r="E44" s="334"/>
      <c r="F44" s="334"/>
      <c r="G44" s="334"/>
      <c r="H44" s="334"/>
      <c r="I44" s="334"/>
      <c r="J44" s="334"/>
      <c r="K44" s="334"/>
      <c r="L44" s="335"/>
    </row>
    <row r="45" spans="1:12" s="332" customFormat="1" ht="13.8">
      <c r="A45" s="420" t="s">
        <v>42</v>
      </c>
      <c r="B45" s="332" t="s">
        <v>41</v>
      </c>
      <c r="L45" s="335"/>
    </row>
    <row r="46" spans="1:12" s="332" customFormat="1" ht="13.8">
      <c r="A46" s="421"/>
      <c r="B46" s="332" t="s">
        <v>49</v>
      </c>
    </row>
    <row r="47" spans="1:12" s="332" customFormat="1" ht="13.8">
      <c r="A47" s="421" t="s">
        <v>43</v>
      </c>
      <c r="B47" s="332" t="s">
        <v>95</v>
      </c>
    </row>
    <row r="48" spans="1:12" s="332" customFormat="1" ht="13.8">
      <c r="A48" s="421"/>
      <c r="B48" s="332" t="s">
        <v>94</v>
      </c>
    </row>
    <row r="49" spans="1:1" s="332" customFormat="1" ht="13.8"/>
    <row r="50" spans="1:1" s="332" customFormat="1" ht="18">
      <c r="A50" s="326" t="s">
        <v>59</v>
      </c>
    </row>
    <row r="51" spans="1:1" s="332" customFormat="1" ht="13.8"/>
    <row r="52" spans="1:1" s="332" customFormat="1" ht="13.8"/>
    <row r="53" spans="1:1" s="332" customFormat="1" ht="13.8"/>
    <row r="54" spans="1:1" s="332" customFormat="1" ht="13.8"/>
    <row r="55" spans="1:1" s="332" customFormat="1" ht="13.8"/>
    <row r="56" spans="1:1" s="332" customFormat="1" ht="13.8"/>
    <row r="57" spans="1:1" s="332" customFormat="1" ht="13.8"/>
    <row r="58" spans="1:1" s="332" customFormat="1" ht="13.8"/>
    <row r="59" spans="1:1" s="332" customFormat="1" ht="13.8"/>
    <row r="60" spans="1:1" s="332" customFormat="1" ht="13.8"/>
    <row r="61" spans="1:1" s="332" customFormat="1" ht="13.8"/>
    <row r="62" spans="1:1" s="332" customFormat="1" ht="13.8"/>
    <row r="63" spans="1:1" s="332" customFormat="1" ht="13.8"/>
    <row r="64" spans="1:1" s="332" customFormat="1" ht="13.8"/>
  </sheetData>
  <sheetProtection algorithmName="SHA-512" hashValue="NPxYdYKhiBVc9TOq7xGTUQVM4Hn6vfs/vdjj/KQnU8e8Vre9YjfKbXmtfcGDXrUomSIZfLD3f8XG+WjYGqzCPw==" saltValue="3kJYPZadhcJ1SPkvIg1mDw==" spinCount="100000" sheet="1" objects="1" scenarios="1" selectLockedCells="1"/>
  <mergeCells count="10">
    <mergeCell ref="A45:A46"/>
    <mergeCell ref="A47:A48"/>
    <mergeCell ref="A29:C29"/>
    <mergeCell ref="A30:N30"/>
    <mergeCell ref="A1:O1"/>
    <mergeCell ref="A2:A3"/>
    <mergeCell ref="B2:B3"/>
    <mergeCell ref="C2:C3"/>
    <mergeCell ref="A35:A36"/>
    <mergeCell ref="D2:D3"/>
  </mergeCells>
  <pageMargins left="0.47244094488188981" right="0.47244094488188981" top="0.43307086614173229" bottom="0.47244094488188981" header="0.31496062992125984" footer="0.23622047244094491"/>
  <pageSetup paperSize="9" scale="48" orientation="landscape" r:id="rId1"/>
  <headerFooter>
    <oddFooter>&amp;RΚΟΣΤΟΣ ΤΑΞΙΔΙΩΝ / TRAVEL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DATA!$A$45:$A$51</xm:f>
          </x14:formula1>
          <xm:sqref>D4:D28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zoomScale="70" zoomScaleNormal="70" zoomScaleSheetLayoutView="70" workbookViewId="0">
      <selection activeCell="B4" sqref="B4"/>
    </sheetView>
  </sheetViews>
  <sheetFormatPr defaultColWidth="9.109375" defaultRowHeight="14.4"/>
  <cols>
    <col min="1" max="1" width="6" style="1" customWidth="1"/>
    <col min="2" max="2" width="56.109375" style="1" customWidth="1"/>
    <col min="3" max="3" width="37.88671875" style="1" customWidth="1"/>
    <col min="4" max="4" width="27.33203125" style="1" customWidth="1"/>
    <col min="5" max="9" width="17.33203125" style="1" customWidth="1"/>
    <col min="10" max="10" width="14.44140625" style="1" customWidth="1"/>
    <col min="11" max="11" width="24.5546875" style="1" customWidth="1"/>
    <col min="12" max="16384" width="9.109375" style="1"/>
  </cols>
  <sheetData>
    <row r="1" spans="1:11" ht="52.2" customHeight="1" thickBot="1">
      <c r="A1" s="441" t="s">
        <v>171</v>
      </c>
      <c r="B1" s="442"/>
      <c r="C1" s="442"/>
      <c r="D1" s="442"/>
      <c r="E1" s="442"/>
      <c r="F1" s="442"/>
      <c r="G1" s="442"/>
      <c r="H1" s="442"/>
      <c r="I1" s="442"/>
      <c r="J1" s="442"/>
      <c r="K1" s="443"/>
    </row>
    <row r="2" spans="1:11" s="98" customFormat="1" ht="86.4">
      <c r="A2" s="444" t="s">
        <v>202</v>
      </c>
      <c r="B2" s="446" t="s">
        <v>294</v>
      </c>
      <c r="C2" s="448" t="s">
        <v>204</v>
      </c>
      <c r="D2" s="452" t="s">
        <v>182</v>
      </c>
      <c r="E2" s="209" t="s">
        <v>17</v>
      </c>
      <c r="F2" s="210" t="s">
        <v>18</v>
      </c>
      <c r="G2" s="210" t="s">
        <v>19</v>
      </c>
      <c r="H2" s="211" t="s">
        <v>20</v>
      </c>
      <c r="I2" s="211" t="s">
        <v>92</v>
      </c>
      <c r="J2" s="14" t="s">
        <v>193</v>
      </c>
      <c r="K2" s="15" t="s">
        <v>14</v>
      </c>
    </row>
    <row r="3" spans="1:11" s="98" customFormat="1" ht="15" thickBot="1">
      <c r="A3" s="445"/>
      <c r="B3" s="447"/>
      <c r="C3" s="449"/>
      <c r="D3" s="453"/>
      <c r="E3" s="17" t="s">
        <v>7</v>
      </c>
      <c r="F3" s="18" t="s">
        <v>8</v>
      </c>
      <c r="G3" s="18" t="s">
        <v>10</v>
      </c>
      <c r="H3" s="19" t="s">
        <v>11</v>
      </c>
      <c r="I3" s="19" t="s">
        <v>21</v>
      </c>
      <c r="J3" s="20" t="s">
        <v>36</v>
      </c>
      <c r="K3" s="16" t="s">
        <v>93</v>
      </c>
    </row>
    <row r="4" spans="1:11" s="99" customFormat="1" ht="30" customHeight="1">
      <c r="A4" s="87">
        <v>1</v>
      </c>
      <c r="B4" s="193"/>
      <c r="C4" s="194"/>
      <c r="D4" s="219"/>
      <c r="E4" s="21"/>
      <c r="F4" s="129"/>
      <c r="G4" s="134"/>
      <c r="H4" s="90"/>
      <c r="I4" s="161"/>
      <c r="J4" s="137"/>
      <c r="K4" s="222">
        <f>IF(D4="",0,IF(I4="",0,E4*F4*G4*J4*(H4/I4)))</f>
        <v>0</v>
      </c>
    </row>
    <row r="5" spans="1:11" s="99" customFormat="1" ht="30" customHeight="1">
      <c r="A5" s="88">
        <v>2</v>
      </c>
      <c r="B5" s="186"/>
      <c r="C5" s="195"/>
      <c r="D5" s="219"/>
      <c r="E5" s="22"/>
      <c r="F5" s="131"/>
      <c r="G5" s="135"/>
      <c r="H5" s="27"/>
      <c r="I5" s="162"/>
      <c r="J5" s="138"/>
      <c r="K5" s="222">
        <f>IF(D5="",0,IF(I5="",0,E5*F5*G5*J5*(H5/I5)))</f>
        <v>0</v>
      </c>
    </row>
    <row r="6" spans="1:11" s="99" customFormat="1" ht="30" customHeight="1">
      <c r="A6" s="88">
        <v>3</v>
      </c>
      <c r="B6" s="186"/>
      <c r="C6" s="195"/>
      <c r="D6" s="219"/>
      <c r="E6" s="22"/>
      <c r="F6" s="131"/>
      <c r="G6" s="135"/>
      <c r="H6" s="27"/>
      <c r="I6" s="162"/>
      <c r="J6" s="138"/>
      <c r="K6" s="222">
        <f t="shared" ref="K6:K23" si="0">IF(D6="",0,IF(I6="",0,E6*F6*G6*J6*(H6/I6)))</f>
        <v>0</v>
      </c>
    </row>
    <row r="7" spans="1:11" s="99" customFormat="1" ht="30" customHeight="1">
      <c r="A7" s="88">
        <v>4</v>
      </c>
      <c r="B7" s="186"/>
      <c r="C7" s="195"/>
      <c r="D7" s="219"/>
      <c r="E7" s="22"/>
      <c r="F7" s="131"/>
      <c r="G7" s="135"/>
      <c r="H7" s="27"/>
      <c r="I7" s="162"/>
      <c r="J7" s="138"/>
      <c r="K7" s="222">
        <f t="shared" si="0"/>
        <v>0</v>
      </c>
    </row>
    <row r="8" spans="1:11" s="99" customFormat="1" ht="30" customHeight="1">
      <c r="A8" s="88">
        <v>5</v>
      </c>
      <c r="B8" s="186"/>
      <c r="C8" s="195"/>
      <c r="D8" s="219"/>
      <c r="E8" s="22"/>
      <c r="F8" s="131"/>
      <c r="G8" s="135"/>
      <c r="H8" s="27"/>
      <c r="I8" s="162"/>
      <c r="J8" s="138"/>
      <c r="K8" s="222">
        <f t="shared" si="0"/>
        <v>0</v>
      </c>
    </row>
    <row r="9" spans="1:11" s="99" customFormat="1" ht="30" customHeight="1">
      <c r="A9" s="88">
        <v>6</v>
      </c>
      <c r="B9" s="186"/>
      <c r="C9" s="195"/>
      <c r="D9" s="219"/>
      <c r="E9" s="22"/>
      <c r="F9" s="131"/>
      <c r="G9" s="135"/>
      <c r="H9" s="27"/>
      <c r="I9" s="162"/>
      <c r="J9" s="138"/>
      <c r="K9" s="222">
        <f t="shared" si="0"/>
        <v>0</v>
      </c>
    </row>
    <row r="10" spans="1:11" s="99" customFormat="1" ht="30" customHeight="1">
      <c r="A10" s="88">
        <v>7</v>
      </c>
      <c r="B10" s="186"/>
      <c r="C10" s="195"/>
      <c r="D10" s="219"/>
      <c r="E10" s="22"/>
      <c r="F10" s="131"/>
      <c r="G10" s="135"/>
      <c r="H10" s="27"/>
      <c r="I10" s="162"/>
      <c r="J10" s="138"/>
      <c r="K10" s="222">
        <f t="shared" si="0"/>
        <v>0</v>
      </c>
    </row>
    <row r="11" spans="1:11" s="99" customFormat="1" ht="30" customHeight="1">
      <c r="A11" s="88">
        <v>8</v>
      </c>
      <c r="B11" s="186"/>
      <c r="C11" s="195"/>
      <c r="D11" s="219"/>
      <c r="E11" s="22"/>
      <c r="F11" s="131"/>
      <c r="G11" s="135"/>
      <c r="H11" s="27"/>
      <c r="I11" s="162"/>
      <c r="J11" s="138"/>
      <c r="K11" s="222">
        <f t="shared" si="0"/>
        <v>0</v>
      </c>
    </row>
    <row r="12" spans="1:11" s="99" customFormat="1" ht="30" customHeight="1">
      <c r="A12" s="88">
        <v>9</v>
      </c>
      <c r="B12" s="186"/>
      <c r="C12" s="195"/>
      <c r="D12" s="219"/>
      <c r="E12" s="22"/>
      <c r="F12" s="131"/>
      <c r="G12" s="135"/>
      <c r="H12" s="27"/>
      <c r="I12" s="162"/>
      <c r="J12" s="138"/>
      <c r="K12" s="222">
        <f t="shared" si="0"/>
        <v>0</v>
      </c>
    </row>
    <row r="13" spans="1:11" s="99" customFormat="1" ht="30" customHeight="1">
      <c r="A13" s="88">
        <v>10</v>
      </c>
      <c r="B13" s="186"/>
      <c r="C13" s="195"/>
      <c r="D13" s="219"/>
      <c r="E13" s="22"/>
      <c r="F13" s="131"/>
      <c r="G13" s="135"/>
      <c r="H13" s="27"/>
      <c r="I13" s="162"/>
      <c r="J13" s="138"/>
      <c r="K13" s="222">
        <f t="shared" si="0"/>
        <v>0</v>
      </c>
    </row>
    <row r="14" spans="1:11" s="99" customFormat="1" ht="30" customHeight="1">
      <c r="A14" s="88">
        <v>11</v>
      </c>
      <c r="B14" s="186"/>
      <c r="C14" s="195"/>
      <c r="D14" s="219"/>
      <c r="E14" s="22"/>
      <c r="F14" s="131"/>
      <c r="G14" s="135"/>
      <c r="H14" s="27"/>
      <c r="I14" s="162"/>
      <c r="J14" s="138"/>
      <c r="K14" s="222">
        <f t="shared" si="0"/>
        <v>0</v>
      </c>
    </row>
    <row r="15" spans="1:11" s="99" customFormat="1" ht="30" customHeight="1">
      <c r="A15" s="88">
        <v>12</v>
      </c>
      <c r="B15" s="186"/>
      <c r="C15" s="195"/>
      <c r="D15" s="219"/>
      <c r="E15" s="22"/>
      <c r="F15" s="131"/>
      <c r="G15" s="135"/>
      <c r="H15" s="27"/>
      <c r="I15" s="162"/>
      <c r="J15" s="138"/>
      <c r="K15" s="222">
        <f t="shared" si="0"/>
        <v>0</v>
      </c>
    </row>
    <row r="16" spans="1:11" s="99" customFormat="1" ht="30" customHeight="1">
      <c r="A16" s="88">
        <v>13</v>
      </c>
      <c r="B16" s="186"/>
      <c r="C16" s="195"/>
      <c r="D16" s="219"/>
      <c r="E16" s="22"/>
      <c r="F16" s="131"/>
      <c r="G16" s="135"/>
      <c r="H16" s="27"/>
      <c r="I16" s="162"/>
      <c r="J16" s="138"/>
      <c r="K16" s="222">
        <f t="shared" si="0"/>
        <v>0</v>
      </c>
    </row>
    <row r="17" spans="1:11" s="99" customFormat="1" ht="30" customHeight="1">
      <c r="A17" s="88">
        <v>14</v>
      </c>
      <c r="B17" s="186"/>
      <c r="C17" s="195"/>
      <c r="D17" s="219"/>
      <c r="E17" s="22"/>
      <c r="F17" s="131"/>
      <c r="G17" s="135"/>
      <c r="H17" s="27"/>
      <c r="I17" s="162"/>
      <c r="J17" s="138"/>
      <c r="K17" s="222">
        <f t="shared" si="0"/>
        <v>0</v>
      </c>
    </row>
    <row r="18" spans="1:11" s="99" customFormat="1" ht="30" customHeight="1">
      <c r="A18" s="88">
        <v>15</v>
      </c>
      <c r="B18" s="186"/>
      <c r="C18" s="195"/>
      <c r="D18" s="219"/>
      <c r="E18" s="22"/>
      <c r="F18" s="131"/>
      <c r="G18" s="135"/>
      <c r="H18" s="27"/>
      <c r="I18" s="162"/>
      <c r="J18" s="138"/>
      <c r="K18" s="222">
        <f t="shared" si="0"/>
        <v>0</v>
      </c>
    </row>
    <row r="19" spans="1:11" s="99" customFormat="1" ht="30" customHeight="1">
      <c r="A19" s="88">
        <v>16</v>
      </c>
      <c r="B19" s="186"/>
      <c r="C19" s="195"/>
      <c r="D19" s="219"/>
      <c r="E19" s="22"/>
      <c r="F19" s="131"/>
      <c r="G19" s="135"/>
      <c r="H19" s="27"/>
      <c r="I19" s="162"/>
      <c r="J19" s="138"/>
      <c r="K19" s="222">
        <f t="shared" si="0"/>
        <v>0</v>
      </c>
    </row>
    <row r="20" spans="1:11" s="99" customFormat="1" ht="30" customHeight="1">
      <c r="A20" s="88">
        <v>17</v>
      </c>
      <c r="B20" s="186"/>
      <c r="C20" s="195"/>
      <c r="D20" s="219"/>
      <c r="E20" s="22"/>
      <c r="F20" s="131"/>
      <c r="G20" s="135"/>
      <c r="H20" s="27"/>
      <c r="I20" s="162"/>
      <c r="J20" s="138"/>
      <c r="K20" s="222">
        <f t="shared" si="0"/>
        <v>0</v>
      </c>
    </row>
    <row r="21" spans="1:11" s="99" customFormat="1" ht="30" customHeight="1">
      <c r="A21" s="88">
        <v>18</v>
      </c>
      <c r="B21" s="186"/>
      <c r="C21" s="195"/>
      <c r="D21" s="219"/>
      <c r="E21" s="22"/>
      <c r="F21" s="131"/>
      <c r="G21" s="135"/>
      <c r="H21" s="27"/>
      <c r="I21" s="162"/>
      <c r="J21" s="138"/>
      <c r="K21" s="222">
        <f t="shared" si="0"/>
        <v>0</v>
      </c>
    </row>
    <row r="22" spans="1:11" s="99" customFormat="1" ht="30" customHeight="1">
      <c r="A22" s="88">
        <v>19</v>
      </c>
      <c r="B22" s="186"/>
      <c r="C22" s="195"/>
      <c r="D22" s="219"/>
      <c r="E22" s="22"/>
      <c r="F22" s="131"/>
      <c r="G22" s="135"/>
      <c r="H22" s="27"/>
      <c r="I22" s="162"/>
      <c r="J22" s="138"/>
      <c r="K22" s="222">
        <f t="shared" si="0"/>
        <v>0</v>
      </c>
    </row>
    <row r="23" spans="1:11" s="99" customFormat="1" ht="30" customHeight="1" thickBot="1">
      <c r="A23" s="89">
        <v>20</v>
      </c>
      <c r="B23" s="196"/>
      <c r="C23" s="197"/>
      <c r="D23" s="219"/>
      <c r="E23" s="103"/>
      <c r="F23" s="132"/>
      <c r="G23" s="136"/>
      <c r="H23" s="92"/>
      <c r="I23" s="163"/>
      <c r="J23" s="139"/>
      <c r="K23" s="222">
        <f t="shared" si="0"/>
        <v>0</v>
      </c>
    </row>
    <row r="24" spans="1:11" s="325" customFormat="1" ht="18.600000000000001" thickBot="1">
      <c r="A24" s="450" t="s">
        <v>15</v>
      </c>
      <c r="B24" s="451"/>
      <c r="C24" s="451"/>
      <c r="D24" s="212"/>
      <c r="E24" s="23">
        <f>SUM(E4:E23)</f>
        <v>0</v>
      </c>
      <c r="F24" s="24"/>
      <c r="G24" s="24"/>
      <c r="H24" s="24"/>
      <c r="I24" s="86"/>
      <c r="J24" s="25"/>
      <c r="K24" s="26"/>
    </row>
    <row r="25" spans="1:11" s="325" customFormat="1" ht="28.5" customHeight="1" thickBot="1">
      <c r="A25" s="439" t="s">
        <v>22</v>
      </c>
      <c r="B25" s="440"/>
      <c r="C25" s="440"/>
      <c r="D25" s="440"/>
      <c r="E25" s="440"/>
      <c r="F25" s="440"/>
      <c r="G25" s="440"/>
      <c r="H25" s="440"/>
      <c r="I25" s="440"/>
      <c r="J25" s="440"/>
      <c r="K25" s="133">
        <f>SUM(K4:K24)</f>
        <v>0</v>
      </c>
    </row>
    <row r="27" spans="1:11" ht="18.75" customHeight="1">
      <c r="B27" s="326" t="s">
        <v>100</v>
      </c>
      <c r="C27" s="327"/>
      <c r="D27" s="327"/>
    </row>
    <row r="28" spans="1:11" ht="18.75" customHeight="1">
      <c r="B28" s="308" t="s">
        <v>128</v>
      </c>
    </row>
    <row r="29" spans="1:11" ht="18.75" customHeight="1">
      <c r="B29" s="308" t="s">
        <v>129</v>
      </c>
    </row>
    <row r="30" spans="1:11" ht="18.75" customHeight="1">
      <c r="B30" s="308"/>
    </row>
    <row r="31" spans="1:11" ht="18">
      <c r="B31" s="308"/>
    </row>
    <row r="32" spans="1:11" ht="18">
      <c r="B32" s="308"/>
    </row>
    <row r="33" spans="2:2" ht="18">
      <c r="B33" s="308"/>
    </row>
    <row r="34" spans="2:2" ht="18">
      <c r="B34" s="308"/>
    </row>
  </sheetData>
  <sheetProtection algorithmName="SHA-512" hashValue="Hx+oX+KNravMXzYY+7G66MPvMo7DnaL0my6Pm9oMfQvaAEEn9ROF6Nl+V8fxPHnZQBJePBYQuJ7lfdmn5AoFYA==" saltValue="CkVRcw69TjoPZqwYg55qzw==" spinCount="100000" sheet="1" objects="1" scenarios="1" selectLockedCells="1"/>
  <mergeCells count="7">
    <mergeCell ref="A25:J25"/>
    <mergeCell ref="A1:K1"/>
    <mergeCell ref="A2:A3"/>
    <mergeCell ref="B2:B3"/>
    <mergeCell ref="C2:C3"/>
    <mergeCell ref="A24:C24"/>
    <mergeCell ref="D2:D3"/>
  </mergeCells>
  <printOptions horizontalCentered="1"/>
  <pageMargins left="0.51181102362204722" right="0.47244094488188981" top="0.43" bottom="0.43307086614173229" header="0.23622047244094491" footer="0.27559055118110237"/>
  <pageSetup paperSize="9" scale="54" orientation="landscape" r:id="rId1"/>
  <headerFooter>
    <oddFooter>&amp;RΑξία απόσβεσης για καινούριο ή μεταχειρισμένο εξοπλισμό / Depreciation value for new or second hand equipment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DATA!$A$45:$A$51</xm:f>
          </x14:formula1>
          <xm:sqref>D4:D23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4">
    <pageSetUpPr fitToPage="1"/>
  </sheetPr>
  <dimension ref="A1:G30"/>
  <sheetViews>
    <sheetView zoomScale="70" zoomScaleNormal="70" workbookViewId="0">
      <selection activeCell="B4" sqref="B4"/>
    </sheetView>
  </sheetViews>
  <sheetFormatPr defaultColWidth="9.109375" defaultRowHeight="14.4"/>
  <cols>
    <col min="1" max="1" width="6" style="1" customWidth="1"/>
    <col min="2" max="2" width="70" style="1" customWidth="1"/>
    <col min="3" max="3" width="51.88671875" style="1" customWidth="1"/>
    <col min="4" max="4" width="27.5546875" style="1" customWidth="1"/>
    <col min="5" max="5" width="20" style="1" customWidth="1"/>
    <col min="6" max="6" width="21.33203125" style="1" customWidth="1"/>
    <col min="7" max="7" width="21.88671875" style="1" customWidth="1"/>
    <col min="8" max="16384" width="9.109375" style="1"/>
  </cols>
  <sheetData>
    <row r="1" spans="1:7" ht="26.4" thickBot="1">
      <c r="A1" s="454" t="s">
        <v>16</v>
      </c>
      <c r="B1" s="455"/>
      <c r="C1" s="455"/>
      <c r="D1" s="455"/>
      <c r="E1" s="455"/>
      <c r="F1" s="455"/>
      <c r="G1" s="456"/>
    </row>
    <row r="2" spans="1:7" s="98" customFormat="1" ht="57" customHeight="1">
      <c r="A2" s="444" t="s">
        <v>202</v>
      </c>
      <c r="B2" s="448" t="s">
        <v>294</v>
      </c>
      <c r="C2" s="452" t="s">
        <v>204</v>
      </c>
      <c r="D2" s="452" t="s">
        <v>182</v>
      </c>
      <c r="E2" s="209" t="s">
        <v>17</v>
      </c>
      <c r="F2" s="14" t="s">
        <v>18</v>
      </c>
      <c r="G2" s="258" t="s">
        <v>297</v>
      </c>
    </row>
    <row r="3" spans="1:7" s="98" customFormat="1" ht="15" thickBot="1">
      <c r="A3" s="445"/>
      <c r="B3" s="449"/>
      <c r="C3" s="453"/>
      <c r="D3" s="453"/>
      <c r="E3" s="17" t="s">
        <v>7</v>
      </c>
      <c r="F3" s="20" t="s">
        <v>8</v>
      </c>
      <c r="G3" s="16"/>
    </row>
    <row r="4" spans="1:7" s="99" customFormat="1" ht="30" customHeight="1">
      <c r="A4" s="223">
        <v>1</v>
      </c>
      <c r="B4" s="194"/>
      <c r="C4" s="228"/>
      <c r="D4" s="219"/>
      <c r="E4" s="21"/>
      <c r="F4" s="164"/>
      <c r="G4" s="130">
        <f>IF(D4="",0,IF(B4="",0,E4*F4))</f>
        <v>0</v>
      </c>
    </row>
    <row r="5" spans="1:7" s="99" customFormat="1" ht="30" customHeight="1">
      <c r="A5" s="224">
        <v>2</v>
      </c>
      <c r="B5" s="195"/>
      <c r="C5" s="220"/>
      <c r="D5" s="219"/>
      <c r="E5" s="22"/>
      <c r="F5" s="165"/>
      <c r="G5" s="130">
        <f t="shared" ref="G5:G23" si="0">IF(D5="",0,IF(B5="",0,E5*F5))</f>
        <v>0</v>
      </c>
    </row>
    <row r="6" spans="1:7" s="99" customFormat="1" ht="30" customHeight="1">
      <c r="A6" s="224">
        <v>3</v>
      </c>
      <c r="B6" s="195"/>
      <c r="C6" s="220"/>
      <c r="D6" s="219"/>
      <c r="E6" s="22"/>
      <c r="F6" s="165"/>
      <c r="G6" s="130">
        <f t="shared" si="0"/>
        <v>0</v>
      </c>
    </row>
    <row r="7" spans="1:7" s="99" customFormat="1" ht="30" customHeight="1">
      <c r="A7" s="224">
        <v>4</v>
      </c>
      <c r="B7" s="195"/>
      <c r="C7" s="220"/>
      <c r="D7" s="219"/>
      <c r="E7" s="22"/>
      <c r="F7" s="165"/>
      <c r="G7" s="130">
        <f t="shared" si="0"/>
        <v>0</v>
      </c>
    </row>
    <row r="8" spans="1:7" s="99" customFormat="1" ht="30" customHeight="1">
      <c r="A8" s="224">
        <v>5</v>
      </c>
      <c r="B8" s="195"/>
      <c r="C8" s="220"/>
      <c r="D8" s="219"/>
      <c r="E8" s="22"/>
      <c r="F8" s="165"/>
      <c r="G8" s="130">
        <f t="shared" si="0"/>
        <v>0</v>
      </c>
    </row>
    <row r="9" spans="1:7" s="99" customFormat="1" ht="30" customHeight="1">
      <c r="A9" s="224">
        <v>6</v>
      </c>
      <c r="B9" s="195"/>
      <c r="C9" s="220"/>
      <c r="D9" s="219"/>
      <c r="E9" s="22"/>
      <c r="F9" s="165"/>
      <c r="G9" s="130">
        <f t="shared" si="0"/>
        <v>0</v>
      </c>
    </row>
    <row r="10" spans="1:7" s="99" customFormat="1" ht="30" customHeight="1">
      <c r="A10" s="224">
        <v>7</v>
      </c>
      <c r="B10" s="195"/>
      <c r="C10" s="220"/>
      <c r="D10" s="219"/>
      <c r="E10" s="22"/>
      <c r="F10" s="165"/>
      <c r="G10" s="130">
        <f t="shared" si="0"/>
        <v>0</v>
      </c>
    </row>
    <row r="11" spans="1:7" s="99" customFormat="1" ht="30" customHeight="1">
      <c r="A11" s="224">
        <v>8</v>
      </c>
      <c r="B11" s="195"/>
      <c r="C11" s="220"/>
      <c r="D11" s="219"/>
      <c r="E11" s="22"/>
      <c r="F11" s="165"/>
      <c r="G11" s="130">
        <f t="shared" si="0"/>
        <v>0</v>
      </c>
    </row>
    <row r="12" spans="1:7" s="99" customFormat="1" ht="30" customHeight="1">
      <c r="A12" s="224">
        <v>9</v>
      </c>
      <c r="B12" s="195"/>
      <c r="C12" s="220"/>
      <c r="D12" s="219"/>
      <c r="E12" s="22"/>
      <c r="F12" s="165"/>
      <c r="G12" s="130">
        <f t="shared" si="0"/>
        <v>0</v>
      </c>
    </row>
    <row r="13" spans="1:7" s="99" customFormat="1" ht="30" customHeight="1">
      <c r="A13" s="224">
        <v>10</v>
      </c>
      <c r="B13" s="195"/>
      <c r="C13" s="220"/>
      <c r="D13" s="219"/>
      <c r="E13" s="22"/>
      <c r="F13" s="165"/>
      <c r="G13" s="130">
        <f t="shared" si="0"/>
        <v>0</v>
      </c>
    </row>
    <row r="14" spans="1:7" s="99" customFormat="1" ht="30" customHeight="1">
      <c r="A14" s="224">
        <v>11</v>
      </c>
      <c r="B14" s="195"/>
      <c r="C14" s="220"/>
      <c r="D14" s="219"/>
      <c r="E14" s="22"/>
      <c r="F14" s="165"/>
      <c r="G14" s="130">
        <f t="shared" si="0"/>
        <v>0</v>
      </c>
    </row>
    <row r="15" spans="1:7" s="99" customFormat="1" ht="30" customHeight="1">
      <c r="A15" s="224">
        <v>12</v>
      </c>
      <c r="B15" s="195"/>
      <c r="C15" s="220"/>
      <c r="D15" s="219"/>
      <c r="E15" s="22"/>
      <c r="F15" s="165"/>
      <c r="G15" s="130">
        <f t="shared" si="0"/>
        <v>0</v>
      </c>
    </row>
    <row r="16" spans="1:7" s="99" customFormat="1" ht="30" customHeight="1">
      <c r="A16" s="224">
        <v>13</v>
      </c>
      <c r="B16" s="195"/>
      <c r="C16" s="220"/>
      <c r="D16" s="219"/>
      <c r="E16" s="22"/>
      <c r="F16" s="165"/>
      <c r="G16" s="130">
        <f t="shared" si="0"/>
        <v>0</v>
      </c>
    </row>
    <row r="17" spans="1:7" s="99" customFormat="1" ht="30" customHeight="1">
      <c r="A17" s="224">
        <v>14</v>
      </c>
      <c r="B17" s="195"/>
      <c r="C17" s="220"/>
      <c r="D17" s="219"/>
      <c r="E17" s="22"/>
      <c r="F17" s="165"/>
      <c r="G17" s="130">
        <f t="shared" si="0"/>
        <v>0</v>
      </c>
    </row>
    <row r="18" spans="1:7" s="99" customFormat="1" ht="30" customHeight="1">
      <c r="A18" s="224">
        <v>15</v>
      </c>
      <c r="B18" s="195"/>
      <c r="C18" s="220"/>
      <c r="D18" s="219"/>
      <c r="E18" s="22"/>
      <c r="F18" s="165"/>
      <c r="G18" s="130">
        <f t="shared" si="0"/>
        <v>0</v>
      </c>
    </row>
    <row r="19" spans="1:7" s="99" customFormat="1" ht="30" customHeight="1">
      <c r="A19" s="224">
        <v>16</v>
      </c>
      <c r="B19" s="195"/>
      <c r="C19" s="220"/>
      <c r="D19" s="219"/>
      <c r="E19" s="22"/>
      <c r="F19" s="165"/>
      <c r="G19" s="130">
        <f t="shared" si="0"/>
        <v>0</v>
      </c>
    </row>
    <row r="20" spans="1:7" s="99" customFormat="1" ht="30" customHeight="1">
      <c r="A20" s="224">
        <v>17</v>
      </c>
      <c r="B20" s="195"/>
      <c r="C20" s="220"/>
      <c r="D20" s="219"/>
      <c r="E20" s="22"/>
      <c r="F20" s="165"/>
      <c r="G20" s="130">
        <f t="shared" si="0"/>
        <v>0</v>
      </c>
    </row>
    <row r="21" spans="1:7" s="99" customFormat="1" ht="30" customHeight="1">
      <c r="A21" s="224">
        <v>18</v>
      </c>
      <c r="B21" s="195"/>
      <c r="C21" s="220"/>
      <c r="D21" s="219"/>
      <c r="E21" s="22"/>
      <c r="F21" s="165"/>
      <c r="G21" s="130">
        <f t="shared" si="0"/>
        <v>0</v>
      </c>
    </row>
    <row r="22" spans="1:7" s="99" customFormat="1" ht="30" customHeight="1">
      <c r="A22" s="224">
        <v>19</v>
      </c>
      <c r="B22" s="195"/>
      <c r="C22" s="220"/>
      <c r="D22" s="219"/>
      <c r="E22" s="22"/>
      <c r="F22" s="165"/>
      <c r="G22" s="130">
        <f t="shared" si="0"/>
        <v>0</v>
      </c>
    </row>
    <row r="23" spans="1:7" s="99" customFormat="1" ht="30" customHeight="1" thickBot="1">
      <c r="A23" s="225">
        <v>20</v>
      </c>
      <c r="B23" s="226"/>
      <c r="C23" s="221"/>
      <c r="D23" s="227"/>
      <c r="E23" s="103"/>
      <c r="F23" s="166"/>
      <c r="G23" s="130">
        <f t="shared" si="0"/>
        <v>0</v>
      </c>
    </row>
    <row r="24" spans="1:7" s="325" customFormat="1" ht="18.600000000000001" thickBot="1">
      <c r="A24" s="450" t="s">
        <v>15</v>
      </c>
      <c r="B24" s="451"/>
      <c r="C24" s="451"/>
      <c r="D24" s="212"/>
      <c r="E24" s="23">
        <f>SUM(E4:E23)</f>
        <v>0</v>
      </c>
      <c r="F24" s="25"/>
      <c r="G24" s="26"/>
    </row>
    <row r="25" spans="1:7" s="325" customFormat="1" ht="28.5" customHeight="1" thickBot="1">
      <c r="A25" s="439" t="s">
        <v>22</v>
      </c>
      <c r="B25" s="440"/>
      <c r="C25" s="440"/>
      <c r="D25" s="440"/>
      <c r="E25" s="440"/>
      <c r="F25" s="440"/>
      <c r="G25" s="133">
        <f>SUM(G4:G24)</f>
        <v>0</v>
      </c>
    </row>
    <row r="27" spans="1:7" ht="18">
      <c r="B27" s="308" t="s">
        <v>130</v>
      </c>
    </row>
    <row r="28" spans="1:7" ht="18">
      <c r="B28" s="308" t="s">
        <v>131</v>
      </c>
    </row>
    <row r="29" spans="1:7" ht="18">
      <c r="B29" s="308"/>
    </row>
    <row r="30" spans="1:7" ht="18">
      <c r="B30" s="308"/>
    </row>
  </sheetData>
  <sheetProtection algorithmName="SHA-512" hashValue="fedszEuSHqimCYCSFzUWz2BVm27PA3bP17wdXJ2mEU2BeIyA/WhaiHqe7JCC98ANd/xkGYvnpuJX47HGKZoWNA==" saltValue="akPV5RygtDUrSmEF6MQoRA==" spinCount="100000" sheet="1" objects="1" scenarios="1" selectLockedCells="1"/>
  <mergeCells count="7">
    <mergeCell ref="A25:F25"/>
    <mergeCell ref="A1:G1"/>
    <mergeCell ref="A2:A3"/>
    <mergeCell ref="B2:B3"/>
    <mergeCell ref="C2:C3"/>
    <mergeCell ref="A24:C24"/>
    <mergeCell ref="D2:D3"/>
  </mergeCells>
  <printOptions horizontalCentered="1"/>
  <pageMargins left="0.51181102362204722" right="0.47244094488188981" top="0.43307086614173229" bottom="0.51181102362204722" header="0.31496062992125984" footer="0.31496062992125984"/>
  <pageSetup paperSize="9" scale="62" orientation="landscape" r:id="rId1"/>
  <headerFooter>
    <oddFooter>&amp;RΚΟΣΤΟΣ ΕΞΟΠΛΙΣΜΟΥ / EQUIPMENT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DATA!$A$45:$A$51</xm:f>
          </x14:formula1>
          <xm:sqref>D4:D23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Φύλλο5">
    <pageSetUpPr fitToPage="1"/>
  </sheetPr>
  <dimension ref="A1:G22"/>
  <sheetViews>
    <sheetView zoomScale="85" zoomScaleNormal="85" zoomScaleSheetLayoutView="85" workbookViewId="0">
      <selection activeCell="B3" sqref="B3"/>
    </sheetView>
  </sheetViews>
  <sheetFormatPr defaultColWidth="9.109375" defaultRowHeight="14.4"/>
  <cols>
    <col min="1" max="1" width="5.88671875" style="102" customWidth="1"/>
    <col min="2" max="2" width="63.6640625" style="102" customWidth="1"/>
    <col min="3" max="4" width="35.109375" style="102" customWidth="1"/>
    <col min="5" max="5" width="25.109375" style="102" customWidth="1"/>
    <col min="6" max="6" width="15.109375" style="102" customWidth="1"/>
    <col min="7" max="7" width="21" style="102" customWidth="1"/>
    <col min="8" max="16384" width="9.109375" style="102"/>
  </cols>
  <sheetData>
    <row r="1" spans="1:7" ht="26.4" thickBot="1">
      <c r="A1" s="457" t="s">
        <v>132</v>
      </c>
      <c r="B1" s="458"/>
      <c r="C1" s="458"/>
      <c r="D1" s="458"/>
      <c r="E1" s="459"/>
      <c r="F1" s="459"/>
      <c r="G1" s="460"/>
    </row>
    <row r="2" spans="1:7" s="318" customFormat="1" ht="47.4" thickBot="1">
      <c r="A2" s="29" t="s">
        <v>205</v>
      </c>
      <c r="B2" s="30" t="s">
        <v>203</v>
      </c>
      <c r="C2" s="31" t="s">
        <v>204</v>
      </c>
      <c r="D2" s="30" t="s">
        <v>182</v>
      </c>
      <c r="E2" s="232" t="s">
        <v>206</v>
      </c>
      <c r="F2" s="31" t="s">
        <v>207</v>
      </c>
      <c r="G2" s="32" t="s">
        <v>38</v>
      </c>
    </row>
    <row r="3" spans="1:7" s="309" customFormat="1" ht="31.5" customHeight="1">
      <c r="A3" s="324">
        <v>1</v>
      </c>
      <c r="B3" s="190"/>
      <c r="C3" s="229"/>
      <c r="D3" s="236"/>
      <c r="E3" s="233"/>
      <c r="F3" s="91"/>
      <c r="G3" s="238">
        <f>IF(D3="",0,IF(B3="",0,E3*F3))</f>
        <v>0</v>
      </c>
    </row>
    <row r="4" spans="1:7" s="309" customFormat="1" ht="31.5" customHeight="1">
      <c r="A4" s="224">
        <v>2</v>
      </c>
      <c r="B4" s="191"/>
      <c r="C4" s="230"/>
      <c r="D4" s="236"/>
      <c r="E4" s="234"/>
      <c r="F4" s="28"/>
      <c r="G4" s="238">
        <f t="shared" ref="G4:G17" si="0">IF(D4="",0,IF(B4="",0,E4*F4))</f>
        <v>0</v>
      </c>
    </row>
    <row r="5" spans="1:7" s="309" customFormat="1" ht="31.5" customHeight="1">
      <c r="A5" s="224">
        <v>3</v>
      </c>
      <c r="B5" s="191"/>
      <c r="C5" s="230"/>
      <c r="D5" s="236"/>
      <c r="E5" s="234"/>
      <c r="F5" s="28"/>
      <c r="G5" s="238">
        <f t="shared" si="0"/>
        <v>0</v>
      </c>
    </row>
    <row r="6" spans="1:7" s="309" customFormat="1" ht="31.5" customHeight="1">
      <c r="A6" s="224">
        <v>4</v>
      </c>
      <c r="B6" s="191"/>
      <c r="C6" s="230"/>
      <c r="D6" s="236"/>
      <c r="E6" s="234"/>
      <c r="F6" s="28"/>
      <c r="G6" s="238">
        <f t="shared" si="0"/>
        <v>0</v>
      </c>
    </row>
    <row r="7" spans="1:7" s="309" customFormat="1" ht="31.5" customHeight="1">
      <c r="A7" s="224">
        <v>5</v>
      </c>
      <c r="B7" s="191"/>
      <c r="C7" s="230"/>
      <c r="D7" s="236"/>
      <c r="E7" s="234"/>
      <c r="F7" s="28"/>
      <c r="G7" s="238">
        <f t="shared" si="0"/>
        <v>0</v>
      </c>
    </row>
    <row r="8" spans="1:7" s="309" customFormat="1" ht="31.5" customHeight="1">
      <c r="A8" s="224">
        <v>6</v>
      </c>
      <c r="B8" s="191"/>
      <c r="C8" s="230"/>
      <c r="D8" s="236"/>
      <c r="E8" s="234"/>
      <c r="F8" s="28"/>
      <c r="G8" s="238">
        <f t="shared" si="0"/>
        <v>0</v>
      </c>
    </row>
    <row r="9" spans="1:7" s="309" customFormat="1" ht="31.5" customHeight="1">
      <c r="A9" s="224">
        <v>7</v>
      </c>
      <c r="B9" s="191"/>
      <c r="C9" s="230"/>
      <c r="D9" s="236"/>
      <c r="E9" s="234"/>
      <c r="F9" s="28"/>
      <c r="G9" s="238">
        <f t="shared" si="0"/>
        <v>0</v>
      </c>
    </row>
    <row r="10" spans="1:7" s="309" customFormat="1" ht="31.5" customHeight="1">
      <c r="A10" s="224">
        <v>8</v>
      </c>
      <c r="B10" s="191"/>
      <c r="C10" s="230"/>
      <c r="D10" s="236"/>
      <c r="E10" s="234"/>
      <c r="F10" s="28"/>
      <c r="G10" s="238">
        <f t="shared" si="0"/>
        <v>0</v>
      </c>
    </row>
    <row r="11" spans="1:7" s="309" customFormat="1" ht="31.5" customHeight="1">
      <c r="A11" s="224">
        <v>9</v>
      </c>
      <c r="B11" s="191"/>
      <c r="C11" s="230"/>
      <c r="D11" s="236"/>
      <c r="E11" s="234"/>
      <c r="F11" s="28"/>
      <c r="G11" s="238">
        <f t="shared" si="0"/>
        <v>0</v>
      </c>
    </row>
    <row r="12" spans="1:7" s="309" customFormat="1" ht="31.5" customHeight="1">
      <c r="A12" s="224">
        <v>10</v>
      </c>
      <c r="B12" s="191"/>
      <c r="C12" s="230"/>
      <c r="D12" s="236"/>
      <c r="E12" s="234"/>
      <c r="F12" s="28"/>
      <c r="G12" s="238">
        <f t="shared" si="0"/>
        <v>0</v>
      </c>
    </row>
    <row r="13" spans="1:7" s="309" customFormat="1" ht="31.5" customHeight="1">
      <c r="A13" s="224">
        <v>11</v>
      </c>
      <c r="B13" s="191"/>
      <c r="C13" s="230"/>
      <c r="D13" s="236"/>
      <c r="E13" s="234"/>
      <c r="F13" s="28"/>
      <c r="G13" s="238">
        <f t="shared" si="0"/>
        <v>0</v>
      </c>
    </row>
    <row r="14" spans="1:7" s="309" customFormat="1" ht="31.5" customHeight="1">
      <c r="A14" s="224">
        <v>12</v>
      </c>
      <c r="B14" s="191"/>
      <c r="C14" s="230"/>
      <c r="D14" s="236"/>
      <c r="E14" s="234"/>
      <c r="F14" s="28"/>
      <c r="G14" s="238">
        <f t="shared" si="0"/>
        <v>0</v>
      </c>
    </row>
    <row r="15" spans="1:7" s="309" customFormat="1" ht="31.5" customHeight="1">
      <c r="A15" s="224">
        <v>13</v>
      </c>
      <c r="B15" s="191"/>
      <c r="C15" s="230"/>
      <c r="D15" s="236"/>
      <c r="E15" s="234"/>
      <c r="F15" s="28"/>
      <c r="G15" s="238">
        <f t="shared" si="0"/>
        <v>0</v>
      </c>
    </row>
    <row r="16" spans="1:7" s="309" customFormat="1" ht="31.5" customHeight="1">
      <c r="A16" s="224">
        <v>14</v>
      </c>
      <c r="B16" s="191"/>
      <c r="C16" s="230"/>
      <c r="D16" s="236"/>
      <c r="E16" s="234"/>
      <c r="F16" s="28"/>
      <c r="G16" s="238">
        <f t="shared" si="0"/>
        <v>0</v>
      </c>
    </row>
    <row r="17" spans="1:7" s="309" customFormat="1" ht="31.5" customHeight="1" thickBot="1">
      <c r="A17" s="225">
        <v>15</v>
      </c>
      <c r="B17" s="192"/>
      <c r="C17" s="231"/>
      <c r="D17" s="237"/>
      <c r="E17" s="235"/>
      <c r="F17" s="93"/>
      <c r="G17" s="275">
        <f t="shared" si="0"/>
        <v>0</v>
      </c>
    </row>
    <row r="18" spans="1:7" ht="26.4" thickBot="1">
      <c r="A18" s="461" t="s">
        <v>23</v>
      </c>
      <c r="B18" s="462"/>
      <c r="C18" s="462"/>
      <c r="D18" s="462"/>
      <c r="E18" s="462"/>
      <c r="F18" s="462"/>
      <c r="G18" s="276">
        <f>SUM(G3:G17)</f>
        <v>0</v>
      </c>
    </row>
    <row r="19" spans="1:7" ht="13.5" customHeight="1">
      <c r="A19" s="319"/>
      <c r="B19" s="319"/>
      <c r="C19" s="319"/>
      <c r="D19" s="319"/>
      <c r="E19" s="319"/>
      <c r="F19" s="319"/>
      <c r="G19" s="320"/>
    </row>
    <row r="20" spans="1:7">
      <c r="A20" s="321" t="s">
        <v>24</v>
      </c>
    </row>
    <row r="21" spans="1:7">
      <c r="A21" s="322" t="s">
        <v>0</v>
      </c>
      <c r="B21" s="322"/>
      <c r="C21" s="322"/>
      <c r="D21" s="322"/>
      <c r="E21" s="323"/>
      <c r="F21" s="323"/>
      <c r="G21" s="323"/>
    </row>
    <row r="22" spans="1:7">
      <c r="A22" s="321"/>
      <c r="B22" s="321"/>
      <c r="C22" s="321"/>
      <c r="D22" s="321"/>
    </row>
  </sheetData>
  <sheetProtection algorithmName="SHA-512" hashValue="VWFipFhT/UwBS4tjutL12YL2ywssalZ4XMInmXnfQvUuRRHsOX0UkB2VKI08+rBajKwIWSVyoz2bj5vXupI6Cw==" saltValue="gjcL9M6xvPIPA+UW4VIU+w==" spinCount="100000" sheet="1" objects="1" scenarios="1" selectLockedCells="1"/>
  <mergeCells count="2">
    <mergeCell ref="A1:G1"/>
    <mergeCell ref="A18:F18"/>
  </mergeCells>
  <pageMargins left="0.51181102362204722" right="0.51181102362204722" top="0.74803149606299213" bottom="0.51181102362204722" header="0.31496062992125984" footer="0.31496062992125984"/>
  <pageSetup paperSize="9" scale="67" orientation="landscape" r:id="rId1"/>
  <headerFooter>
    <oddFooter>&amp;RΑναλώσιμα και λοιπές προμήθειες / Consumables &amp; supplies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DATA!$A$45:$A$51</xm:f>
          </x14:formula1>
          <xm:sqref>D3:D17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Φύλλο7">
    <pageSetUpPr fitToPage="1"/>
  </sheetPr>
  <dimension ref="A1:E26"/>
  <sheetViews>
    <sheetView zoomScaleNormal="100" zoomScaleSheetLayoutView="85" workbookViewId="0">
      <selection activeCell="B3" sqref="B3"/>
    </sheetView>
  </sheetViews>
  <sheetFormatPr defaultColWidth="9.109375" defaultRowHeight="14.4"/>
  <cols>
    <col min="1" max="1" width="7.5546875" style="102" customWidth="1"/>
    <col min="2" max="2" width="79.88671875" style="102" customWidth="1"/>
    <col min="3" max="3" width="69" style="102" customWidth="1"/>
    <col min="4" max="4" width="30" style="102" customWidth="1"/>
    <col min="5" max="5" width="21.109375" style="102" customWidth="1"/>
    <col min="6" max="16384" width="9.109375" style="102"/>
  </cols>
  <sheetData>
    <row r="1" spans="1:5" ht="26.4" thickBot="1">
      <c r="A1" s="457" t="s">
        <v>133</v>
      </c>
      <c r="B1" s="458"/>
      <c r="C1" s="458"/>
      <c r="D1" s="458"/>
      <c r="E1" s="463"/>
    </row>
    <row r="2" spans="1:5" s="308" customFormat="1" ht="47.4" thickBot="1">
      <c r="A2" s="204" t="s">
        <v>202</v>
      </c>
      <c r="B2" s="40" t="s">
        <v>203</v>
      </c>
      <c r="C2" s="8" t="s">
        <v>204</v>
      </c>
      <c r="D2" s="31" t="s">
        <v>182</v>
      </c>
      <c r="E2" s="106" t="s">
        <v>201</v>
      </c>
    </row>
    <row r="3" spans="1:5" s="309" customFormat="1" ht="31.5" customHeight="1">
      <c r="A3" s="310">
        <v>1</v>
      </c>
      <c r="B3" s="193"/>
      <c r="C3" s="184"/>
      <c r="D3" s="240"/>
      <c r="E3" s="253"/>
    </row>
    <row r="4" spans="1:5" s="309" customFormat="1" ht="31.5" customHeight="1">
      <c r="A4" s="311">
        <v>2</v>
      </c>
      <c r="B4" s="193"/>
      <c r="C4" s="186"/>
      <c r="D4" s="241"/>
      <c r="E4" s="254"/>
    </row>
    <row r="5" spans="1:5" s="309" customFormat="1" ht="31.5" customHeight="1">
      <c r="A5" s="312">
        <v>3</v>
      </c>
      <c r="B5" s="193"/>
      <c r="C5" s="186"/>
      <c r="D5" s="241"/>
      <c r="E5" s="254"/>
    </row>
    <row r="6" spans="1:5" s="309" customFormat="1" ht="31.5" customHeight="1">
      <c r="A6" s="311">
        <v>4</v>
      </c>
      <c r="B6" s="186"/>
      <c r="C6" s="186"/>
      <c r="D6" s="241"/>
      <c r="E6" s="254"/>
    </row>
    <row r="7" spans="1:5" s="309" customFormat="1" ht="31.5" customHeight="1">
      <c r="A7" s="312">
        <v>5</v>
      </c>
      <c r="B7" s="186"/>
      <c r="C7" s="186"/>
      <c r="D7" s="241"/>
      <c r="E7" s="254"/>
    </row>
    <row r="8" spans="1:5" s="309" customFormat="1" ht="31.5" customHeight="1">
      <c r="A8" s="311">
        <v>6</v>
      </c>
      <c r="B8" s="186"/>
      <c r="C8" s="186"/>
      <c r="D8" s="241"/>
      <c r="E8" s="254"/>
    </row>
    <row r="9" spans="1:5" s="309" customFormat="1" ht="31.5" customHeight="1">
      <c r="A9" s="312">
        <v>7</v>
      </c>
      <c r="B9" s="186"/>
      <c r="C9" s="186"/>
      <c r="D9" s="241"/>
      <c r="E9" s="254"/>
    </row>
    <row r="10" spans="1:5" s="309" customFormat="1" ht="31.5" customHeight="1">
      <c r="A10" s="311">
        <v>8</v>
      </c>
      <c r="B10" s="186"/>
      <c r="C10" s="186"/>
      <c r="D10" s="241"/>
      <c r="E10" s="254"/>
    </row>
    <row r="11" spans="1:5" s="309" customFormat="1" ht="31.5" customHeight="1">
      <c r="A11" s="312">
        <v>9</v>
      </c>
      <c r="B11" s="186"/>
      <c r="C11" s="186"/>
      <c r="D11" s="241"/>
      <c r="E11" s="254"/>
    </row>
    <row r="12" spans="1:5" s="309" customFormat="1" ht="31.5" customHeight="1">
      <c r="A12" s="311">
        <v>10</v>
      </c>
      <c r="B12" s="186"/>
      <c r="C12" s="186"/>
      <c r="D12" s="241"/>
      <c r="E12" s="254"/>
    </row>
    <row r="13" spans="1:5" s="309" customFormat="1" ht="31.5" customHeight="1">
      <c r="A13" s="312">
        <v>11</v>
      </c>
      <c r="B13" s="186"/>
      <c r="C13" s="186"/>
      <c r="D13" s="241"/>
      <c r="E13" s="254"/>
    </row>
    <row r="14" spans="1:5" s="309" customFormat="1" ht="31.5" customHeight="1">
      <c r="A14" s="311">
        <v>12</v>
      </c>
      <c r="B14" s="186"/>
      <c r="C14" s="186"/>
      <c r="D14" s="241"/>
      <c r="E14" s="254"/>
    </row>
    <row r="15" spans="1:5" s="309" customFormat="1" ht="31.5" customHeight="1">
      <c r="A15" s="312">
        <v>13</v>
      </c>
      <c r="B15" s="186"/>
      <c r="C15" s="186"/>
      <c r="D15" s="241"/>
      <c r="E15" s="254"/>
    </row>
    <row r="16" spans="1:5" s="309" customFormat="1" ht="31.5" customHeight="1">
      <c r="A16" s="311">
        <v>14</v>
      </c>
      <c r="B16" s="186"/>
      <c r="C16" s="186"/>
      <c r="D16" s="241"/>
      <c r="E16" s="254"/>
    </row>
    <row r="17" spans="1:5" s="309" customFormat="1" ht="31.5" customHeight="1">
      <c r="A17" s="312">
        <v>15</v>
      </c>
      <c r="B17" s="186"/>
      <c r="C17" s="186"/>
      <c r="D17" s="241"/>
      <c r="E17" s="254"/>
    </row>
    <row r="18" spans="1:5" s="309" customFormat="1" ht="31.5" customHeight="1">
      <c r="A18" s="311">
        <v>16</v>
      </c>
      <c r="B18" s="186"/>
      <c r="C18" s="186"/>
      <c r="D18" s="241"/>
      <c r="E18" s="254"/>
    </row>
    <row r="19" spans="1:5" s="309" customFormat="1" ht="31.5" customHeight="1">
      <c r="A19" s="312">
        <v>17</v>
      </c>
      <c r="B19" s="186"/>
      <c r="C19" s="186"/>
      <c r="D19" s="241"/>
      <c r="E19" s="254"/>
    </row>
    <row r="20" spans="1:5" s="309" customFormat="1" ht="31.5" customHeight="1">
      <c r="A20" s="311">
        <v>18</v>
      </c>
      <c r="B20" s="186"/>
      <c r="C20" s="186"/>
      <c r="D20" s="241"/>
      <c r="E20" s="254"/>
    </row>
    <row r="21" spans="1:5" s="309" customFormat="1" ht="31.5" customHeight="1">
      <c r="A21" s="312">
        <v>19</v>
      </c>
      <c r="B21" s="186"/>
      <c r="C21" s="186"/>
      <c r="D21" s="241"/>
      <c r="E21" s="254"/>
    </row>
    <row r="22" spans="1:5" s="309" customFormat="1" ht="31.5" customHeight="1" thickBot="1">
      <c r="A22" s="313">
        <v>20</v>
      </c>
      <c r="B22" s="188"/>
      <c r="C22" s="188"/>
      <c r="D22" s="242"/>
      <c r="E22" s="255"/>
    </row>
    <row r="23" spans="1:5" s="309" customFormat="1" ht="43.5" customHeight="1" thickBot="1">
      <c r="A23" s="94"/>
      <c r="B23" s="94"/>
      <c r="C23" s="36" t="s">
        <v>295</v>
      </c>
      <c r="D23" s="239"/>
      <c r="E23" s="243">
        <f>SUM(E3:E22)</f>
        <v>0</v>
      </c>
    </row>
    <row r="25" spans="1:5">
      <c r="A25" s="102" t="s">
        <v>298</v>
      </c>
    </row>
    <row r="26" spans="1:5">
      <c r="A26" s="102" t="s">
        <v>134</v>
      </c>
    </row>
  </sheetData>
  <sheetProtection algorithmName="SHA-512" hashValue="aiD1h9c7exwQFXvGBvDGLnnNsOziVrG131Yaw1udDgBqg5Mni8KcUTuWQM3pAb2Bnm7g1io04RLo0m+BZgDlhg==" saltValue="NCDgq3Nu4hR0x3ySQ2THzA==" spinCount="100000" sheet="1" objects="1" scenarios="1" selectLockedCells="1"/>
  <mergeCells count="1">
    <mergeCell ref="A1:E1"/>
  </mergeCells>
  <pageMargins left="0.51181102362204722" right="0.47244094488188981" top="0.55118110236220474" bottom="0.55118110236220474" header="0.31496062992125984" footer="0.31496062992125984"/>
  <pageSetup paperSize="9" scale="65" orientation="landscape" r:id="rId1"/>
  <headerFooter>
    <oddFooter>&amp;RΚόστος υπεργολαβιών / Cost for subcontracting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DATA!$A$45:$A$51</xm:f>
          </x14:formula1>
          <xm:sqref>D3:D22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14</vt:i4>
      </vt:variant>
      <vt:variant>
        <vt:lpstr>Καθορισμένες περιοχές</vt:lpstr>
      </vt:variant>
      <vt:variant>
        <vt:i4>4</vt:i4>
      </vt:variant>
    </vt:vector>
  </HeadingPairs>
  <TitlesOfParts>
    <vt:vector size="18" baseType="lpstr">
      <vt:lpstr>Οδηγίες Συμπλήρωσης</vt:lpstr>
      <vt:lpstr>Προϋπολογισμός</vt:lpstr>
      <vt:lpstr>Προσωπικό</vt:lpstr>
      <vt:lpstr>Εθελοντές</vt:lpstr>
      <vt:lpstr>Ταξίδια</vt:lpstr>
      <vt:lpstr>Αποσβέσεις</vt:lpstr>
      <vt:lpstr>Εξοπλισμός</vt:lpstr>
      <vt:lpstr>Αναλώσιμα</vt:lpstr>
      <vt:lpstr>Υπεργολαβίες</vt:lpstr>
      <vt:lpstr>Λοιπές άμεσες</vt:lpstr>
      <vt:lpstr>Ανακατασκευή</vt:lpstr>
      <vt:lpstr>Επιμέρους Προϋπολογισμοί</vt:lpstr>
      <vt:lpstr>Όρια</vt:lpstr>
      <vt:lpstr>DATA</vt:lpstr>
      <vt:lpstr>'Επιμέρους Προϋπολογισμοί'!Print_Area</vt:lpstr>
      <vt:lpstr>'Οδηγίες Συμπλήρωσης'!Print_Area</vt:lpstr>
      <vt:lpstr>Προϋπολογισμός!Print_Area</vt:lpstr>
      <vt:lpstr>Φορέαςεταίροι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2019-04-10T20:40:54Z</cp:lastPrinted>
  <dcterms:created xsi:type="dcterms:W3CDTF">2014-01-17T11:51:55Z</dcterms:created>
  <dcterms:modified xsi:type="dcterms:W3CDTF">2020-12-11T10:35:05Z</dcterms:modified>
</cp:coreProperties>
</file>