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codeName="ThisWorkbook" defaultThemeVersion="124226"/>
  <mc:AlternateContent xmlns:mc="http://schemas.openxmlformats.org/markup-compatibility/2006">
    <mc:Choice Requires="x15">
      <x15ac:absPath xmlns:x15ac="http://schemas.microsoft.com/office/spreadsheetml/2010/11/ac" url="\\10.0.0.15\data\accounts\ΛΟΓΙΣΤΗΡΙΟ\EEA GRANTS 2\ΠΡΟΫΠΟΛΟΓΙΣΜΟΣ ΕΡΓΩΝ\6η ΠΡΟΣΚΛΗΣΗ\"/>
    </mc:Choice>
  </mc:AlternateContent>
  <xr:revisionPtr revIDLastSave="0" documentId="13_ncr:1_{AB740831-14A2-4E93-AE33-B60752B0E559}" xr6:coauthVersionLast="45" xr6:coauthVersionMax="45" xr10:uidLastSave="{00000000-0000-0000-0000-000000000000}"/>
  <bookViews>
    <workbookView xWindow="-108" yWindow="-108" windowWidth="23256" windowHeight="12576" tabRatio="909" xr2:uid="{00000000-000D-0000-FFFF-FFFF00000000}"/>
  </bookViews>
  <sheets>
    <sheet name="Οδηγίες Συμπλήρωσης" sheetId="15" r:id="rId1"/>
    <sheet name="Προϋπολογισμός" sheetId="1" r:id="rId2"/>
    <sheet name="Προσωπικό" sheetId="2" r:id="rId3"/>
    <sheet name="Εθελοντές" sheetId="13" r:id="rId4"/>
    <sheet name="Ταξίδια" sheetId="3" r:id="rId5"/>
    <sheet name="Αποσβέσεις" sheetId="14" r:id="rId6"/>
    <sheet name="Εξοπλισμός" sheetId="4" r:id="rId7"/>
    <sheet name="Αναλώσιμα" sheetId="6" r:id="rId8"/>
    <sheet name="Υπεργολαβίες" sheetId="8" r:id="rId9"/>
    <sheet name="Λοιπές άμεσες" sheetId="9" r:id="rId10"/>
    <sheet name="Ανακατασκευή" sheetId="10" r:id="rId11"/>
    <sheet name="Επιμέρους Προϋπολογισμοί" sheetId="17" r:id="rId12"/>
    <sheet name="Όρια" sheetId="11" r:id="rId13"/>
    <sheet name="DATA" sheetId="5" state="hidden" r:id="rId14"/>
  </sheets>
  <definedNames>
    <definedName name="_xlnm.Print_Area" localSheetId="11">'Επιμέρους Προϋπολογισμοί'!$A$1:$G$113</definedName>
    <definedName name="_xlnm.Print_Area" localSheetId="0">'Οδηγίες Συμπλήρωσης'!$A$1:$K$153</definedName>
    <definedName name="_xlnm.Print_Area" localSheetId="1">Προϋπολογισμός!$A$1:$D$41</definedName>
    <definedName name="Φορέαςεταίροι">DATA!$A$45:$A$51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3" l="1"/>
  <c r="D11" i="1" l="1"/>
  <c r="C4" i="1" l="1"/>
  <c r="B33" i="1"/>
  <c r="D4" i="1"/>
  <c r="C32" i="1" l="1"/>
  <c r="D32" i="1"/>
  <c r="B8" i="1"/>
  <c r="C7" i="1" l="1"/>
  <c r="G86" i="17" l="1"/>
  <c r="G72" i="17"/>
  <c r="G58" i="17"/>
  <c r="G44" i="17"/>
  <c r="G30" i="17"/>
  <c r="G16" i="17"/>
  <c r="G2" i="17"/>
  <c r="C95" i="17"/>
  <c r="E95" i="17" s="1"/>
  <c r="C93" i="17"/>
  <c r="E93" i="17" s="1"/>
  <c r="C92" i="17"/>
  <c r="E92" i="17" s="1"/>
  <c r="C90" i="17"/>
  <c r="E90" i="17" s="1"/>
  <c r="C89" i="17"/>
  <c r="E89" i="17" s="1"/>
  <c r="C88" i="17"/>
  <c r="E88" i="17" s="1"/>
  <c r="C86" i="17"/>
  <c r="E86" i="17" s="1"/>
  <c r="C81" i="17"/>
  <c r="E81" i="17" s="1"/>
  <c r="C79" i="17"/>
  <c r="E79" i="17" s="1"/>
  <c r="C78" i="17"/>
  <c r="E78" i="17" s="1"/>
  <c r="C76" i="17"/>
  <c r="E76" i="17" s="1"/>
  <c r="C75" i="17"/>
  <c r="E75" i="17" s="1"/>
  <c r="C74" i="17"/>
  <c r="E74" i="17" s="1"/>
  <c r="C72" i="17"/>
  <c r="E72" i="17" s="1"/>
  <c r="C67" i="17"/>
  <c r="E67" i="17" s="1"/>
  <c r="C65" i="17"/>
  <c r="E65" i="17" s="1"/>
  <c r="C64" i="17"/>
  <c r="E64" i="17" s="1"/>
  <c r="C62" i="17"/>
  <c r="E62" i="17" s="1"/>
  <c r="C61" i="17"/>
  <c r="E61" i="17" s="1"/>
  <c r="C60" i="17"/>
  <c r="E60" i="17" s="1"/>
  <c r="C58" i="17"/>
  <c r="E58" i="17" s="1"/>
  <c r="C53" i="17"/>
  <c r="E53" i="17" s="1"/>
  <c r="C51" i="17"/>
  <c r="E51" i="17" s="1"/>
  <c r="C50" i="17"/>
  <c r="E50" i="17" s="1"/>
  <c r="C48" i="17"/>
  <c r="E48" i="17" s="1"/>
  <c r="C47" i="17"/>
  <c r="E47" i="17" s="1"/>
  <c r="C46" i="17"/>
  <c r="E46" i="17" s="1"/>
  <c r="C44" i="17"/>
  <c r="E44" i="17" s="1"/>
  <c r="C39" i="17"/>
  <c r="E39" i="17" s="1"/>
  <c r="C37" i="17"/>
  <c r="E37" i="17" s="1"/>
  <c r="C36" i="17"/>
  <c r="E36" i="17" s="1"/>
  <c r="C34" i="17"/>
  <c r="E34" i="17" s="1"/>
  <c r="C33" i="17"/>
  <c r="E33" i="17" s="1"/>
  <c r="C32" i="17"/>
  <c r="E32" i="17" s="1"/>
  <c r="C30" i="17"/>
  <c r="E30" i="17" s="1"/>
  <c r="C25" i="17"/>
  <c r="E25" i="17" s="1"/>
  <c r="C23" i="17"/>
  <c r="E23" i="17" s="1"/>
  <c r="C22" i="17"/>
  <c r="E22" i="17" s="1"/>
  <c r="C20" i="17"/>
  <c r="E20" i="17" s="1"/>
  <c r="C19" i="17"/>
  <c r="E19" i="17" s="1"/>
  <c r="C18" i="17"/>
  <c r="E18" i="17" s="1"/>
  <c r="C16" i="17"/>
  <c r="E16" i="17" s="1"/>
  <c r="C11" i="17"/>
  <c r="E11" i="17" s="1"/>
  <c r="C9" i="17"/>
  <c r="E9" i="17" s="1"/>
  <c r="C8" i="17"/>
  <c r="E8" i="17" s="1"/>
  <c r="K6" i="14"/>
  <c r="K7" i="14"/>
  <c r="K8" i="14"/>
  <c r="K9" i="14"/>
  <c r="K10" i="14"/>
  <c r="K11" i="14"/>
  <c r="K12" i="14"/>
  <c r="K13" i="14"/>
  <c r="K14" i="14"/>
  <c r="K15" i="14"/>
  <c r="K16" i="14"/>
  <c r="K17" i="14"/>
  <c r="K18" i="14"/>
  <c r="K19" i="14"/>
  <c r="K20" i="14"/>
  <c r="K21" i="14"/>
  <c r="K22" i="14"/>
  <c r="K23" i="14"/>
  <c r="K5" i="14"/>
  <c r="K4" i="14"/>
  <c r="E109" i="17" l="1"/>
  <c r="E107" i="17"/>
  <c r="C106" i="17"/>
  <c r="C107" i="17"/>
  <c r="C109" i="17"/>
  <c r="E106" i="17"/>
  <c r="C96" i="17"/>
  <c r="E96" i="17" s="1"/>
  <c r="C82" i="17"/>
  <c r="E82" i="17" s="1"/>
  <c r="C68" i="17"/>
  <c r="E68" i="17" s="1"/>
  <c r="C54" i="17"/>
  <c r="E54" i="17" s="1"/>
  <c r="C40" i="17"/>
  <c r="E40" i="17" s="1"/>
  <c r="C26" i="17"/>
  <c r="E26" i="17" l="1"/>
  <c r="G4" i="6" l="1"/>
  <c r="C21" i="17" s="1"/>
  <c r="E21" i="17" s="1"/>
  <c r="G5" i="6"/>
  <c r="C35" i="17" s="1"/>
  <c r="E35" i="17" s="1"/>
  <c r="G6" i="6"/>
  <c r="C49" i="17" s="1"/>
  <c r="E49" i="17" s="1"/>
  <c r="G7" i="6"/>
  <c r="C63" i="17" s="1"/>
  <c r="E63" i="17" s="1"/>
  <c r="G8" i="6"/>
  <c r="C77" i="17" s="1"/>
  <c r="E77" i="17" s="1"/>
  <c r="G9" i="6"/>
  <c r="C91" i="17" s="1"/>
  <c r="E91" i="17" s="1"/>
  <c r="G10" i="6"/>
  <c r="G11" i="6"/>
  <c r="G12" i="6"/>
  <c r="G13" i="6"/>
  <c r="G14" i="6"/>
  <c r="G15" i="6"/>
  <c r="G16" i="6"/>
  <c r="G17" i="6"/>
  <c r="G3" i="6"/>
  <c r="C7" i="17" s="1"/>
  <c r="G5" i="4"/>
  <c r="G6" i="4"/>
  <c r="G7" i="4"/>
  <c r="G8" i="4"/>
  <c r="G9" i="4"/>
  <c r="G10" i="4"/>
  <c r="G11" i="4"/>
  <c r="G12" i="4"/>
  <c r="G13" i="4"/>
  <c r="G14" i="4"/>
  <c r="G15" i="4"/>
  <c r="G16" i="4"/>
  <c r="G17" i="4"/>
  <c r="G18" i="4"/>
  <c r="G19" i="4"/>
  <c r="G20" i="4"/>
  <c r="G21" i="4"/>
  <c r="G22" i="4"/>
  <c r="G23" i="4"/>
  <c r="G4" i="4"/>
  <c r="C6" i="17" s="1"/>
  <c r="C5" i="17"/>
  <c r="O28" i="3"/>
  <c r="O27" i="3"/>
  <c r="O26" i="3"/>
  <c r="O25" i="3"/>
  <c r="O24" i="3"/>
  <c r="O23" i="3"/>
  <c r="O22" i="3"/>
  <c r="O21" i="3"/>
  <c r="O20" i="3"/>
  <c r="O19" i="3"/>
  <c r="O18" i="3"/>
  <c r="O17" i="3"/>
  <c r="O16" i="3"/>
  <c r="O15" i="3"/>
  <c r="O14" i="3"/>
  <c r="O13" i="3"/>
  <c r="O12" i="3"/>
  <c r="O11" i="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C87" i="17" s="1"/>
  <c r="G9" i="13"/>
  <c r="C73" i="17" s="1"/>
  <c r="G8" i="13"/>
  <c r="C59" i="17" s="1"/>
  <c r="G7" i="13"/>
  <c r="C45" i="17" s="1"/>
  <c r="G6" i="13"/>
  <c r="C31" i="17" s="1"/>
  <c r="G5" i="13"/>
  <c r="C17" i="17" s="1"/>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E6" i="17" l="1"/>
  <c r="E104" i="17" s="1"/>
  <c r="C104" i="17"/>
  <c r="E5" i="17"/>
  <c r="E103" i="17" s="1"/>
  <c r="C103" i="17"/>
  <c r="E7" i="17"/>
  <c r="E105" i="17" s="1"/>
  <c r="C105" i="17"/>
  <c r="E59" i="17"/>
  <c r="E66" i="17" s="1"/>
  <c r="E69" i="17" s="1"/>
  <c r="C66" i="17"/>
  <c r="C69" i="17" s="1"/>
  <c r="E17" i="17"/>
  <c r="C24" i="17"/>
  <c r="C27" i="17" s="1"/>
  <c r="E73" i="17"/>
  <c r="E80" i="17" s="1"/>
  <c r="E83" i="17" s="1"/>
  <c r="C80" i="17"/>
  <c r="C83" i="17" s="1"/>
  <c r="E31" i="17"/>
  <c r="E38" i="17" s="1"/>
  <c r="E41" i="17" s="1"/>
  <c r="C38" i="17"/>
  <c r="C41" i="17" s="1"/>
  <c r="E87" i="17"/>
  <c r="E94" i="17" s="1"/>
  <c r="E97" i="17" s="1"/>
  <c r="C94" i="17"/>
  <c r="C97" i="17" s="1"/>
  <c r="C3" i="17"/>
  <c r="E45" i="17"/>
  <c r="E52" i="17" s="1"/>
  <c r="E55" i="17" s="1"/>
  <c r="C52" i="17"/>
  <c r="C55" i="17" s="1"/>
  <c r="G55" i="13"/>
  <c r="B16" i="1" s="1"/>
  <c r="D16" i="1" l="1"/>
  <c r="D81" i="17"/>
  <c r="D76" i="17"/>
  <c r="D72" i="17"/>
  <c r="D79" i="17"/>
  <c r="D75" i="17"/>
  <c r="D78" i="17"/>
  <c r="D74" i="17"/>
  <c r="D82" i="17"/>
  <c r="D77" i="17"/>
  <c r="D73" i="17"/>
  <c r="D65" i="17"/>
  <c r="D61" i="17"/>
  <c r="D64" i="17"/>
  <c r="D60" i="17"/>
  <c r="D68" i="17"/>
  <c r="D63" i="17"/>
  <c r="D59" i="17"/>
  <c r="D67" i="17"/>
  <c r="D62" i="17"/>
  <c r="D58" i="17"/>
  <c r="D40" i="17"/>
  <c r="D35" i="17"/>
  <c r="D31" i="17"/>
  <c r="D39" i="17"/>
  <c r="D34" i="17"/>
  <c r="D30" i="17"/>
  <c r="D37" i="17"/>
  <c r="D33" i="17"/>
  <c r="D36" i="17"/>
  <c r="D32" i="17"/>
  <c r="D25" i="17"/>
  <c r="D20" i="17"/>
  <c r="D16" i="17"/>
  <c r="D23" i="17"/>
  <c r="D19" i="17"/>
  <c r="D22" i="17"/>
  <c r="D18" i="17"/>
  <c r="D26" i="17"/>
  <c r="D21" i="17"/>
  <c r="D17" i="17"/>
  <c r="E3" i="17"/>
  <c r="E101" i="17" s="1"/>
  <c r="C101" i="17"/>
  <c r="D96" i="17"/>
  <c r="D91" i="17"/>
  <c r="D87" i="17"/>
  <c r="D95" i="17"/>
  <c r="D90" i="17"/>
  <c r="D86" i="17"/>
  <c r="D93" i="17"/>
  <c r="D89" i="17"/>
  <c r="D92" i="17"/>
  <c r="D88" i="17"/>
  <c r="D50" i="17"/>
  <c r="D46" i="17"/>
  <c r="D54" i="17"/>
  <c r="D49" i="17"/>
  <c r="D45" i="17"/>
  <c r="D53" i="17"/>
  <c r="D48" i="17"/>
  <c r="D44" i="17"/>
  <c r="D51" i="17"/>
  <c r="D47" i="17"/>
  <c r="E24" i="17"/>
  <c r="E27" i="17" s="1"/>
  <c r="D55" i="17" l="1"/>
  <c r="D27" i="17"/>
  <c r="D97" i="17"/>
  <c r="D83" i="17"/>
  <c r="D69" i="17"/>
  <c r="D41" i="17"/>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N6" i="2"/>
  <c r="N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O11" i="2" s="1"/>
  <c r="J10" i="2"/>
  <c r="O10" i="2" s="1"/>
  <c r="J9" i="2"/>
  <c r="O9" i="2" s="1"/>
  <c r="J8" i="2"/>
  <c r="O8" i="2" s="1"/>
  <c r="J7" i="2"/>
  <c r="J6" i="2"/>
  <c r="O6" i="2" s="1"/>
  <c r="J5" i="2"/>
  <c r="O5" i="2" s="1"/>
  <c r="C2" i="17" s="1"/>
  <c r="C100" i="17" s="1"/>
  <c r="E2" i="17" l="1"/>
  <c r="E100" i="17" s="1"/>
  <c r="C12" i="17"/>
  <c r="C110" i="17" s="1"/>
  <c r="O7" i="2"/>
  <c r="C9" i="1"/>
  <c r="E12" i="17" l="1"/>
  <c r="E110" i="17" s="1"/>
  <c r="E24" i="14"/>
  <c r="K25" i="14" l="1"/>
  <c r="B18" i="1" s="1"/>
  <c r="D18" i="1" l="1"/>
  <c r="B17" i="5"/>
  <c r="K5" i="3" l="1"/>
  <c r="K6" i="3"/>
  <c r="K7" i="3"/>
  <c r="K8" i="3"/>
  <c r="K9" i="3"/>
  <c r="K10" i="3"/>
  <c r="K11" i="3"/>
  <c r="K12" i="3"/>
  <c r="K13" i="3"/>
  <c r="K14" i="3"/>
  <c r="K15" i="3"/>
  <c r="K16" i="3"/>
  <c r="K17" i="3"/>
  <c r="K18" i="3"/>
  <c r="K19" i="3"/>
  <c r="K20" i="3"/>
  <c r="K21" i="3"/>
  <c r="K22" i="3"/>
  <c r="K23" i="3"/>
  <c r="K24" i="3"/>
  <c r="K25" i="3"/>
  <c r="K26" i="3"/>
  <c r="K27" i="3"/>
  <c r="K28" i="3"/>
  <c r="K4" i="3"/>
  <c r="N20" i="3" l="1"/>
  <c r="N21" i="3"/>
  <c r="N22" i="3"/>
  <c r="N23" i="3"/>
  <c r="N24" i="3"/>
  <c r="N25" i="3"/>
  <c r="N26" i="3"/>
  <c r="N27" i="3"/>
  <c r="F54" i="13"/>
  <c r="F45" i="2"/>
  <c r="K45" i="2"/>
  <c r="N5" i="3" l="1"/>
  <c r="O5" i="3" s="1"/>
  <c r="N6" i="3"/>
  <c r="O6" i="3" s="1"/>
  <c r="N7" i="3"/>
  <c r="O7" i="3" s="1"/>
  <c r="N8" i="3"/>
  <c r="O8" i="3" s="1"/>
  <c r="N9" i="3"/>
  <c r="O9" i="3" s="1"/>
  <c r="N10" i="3"/>
  <c r="O10" i="3" s="1"/>
  <c r="N11" i="3"/>
  <c r="N12" i="3"/>
  <c r="N13" i="3"/>
  <c r="N14" i="3"/>
  <c r="N15" i="3"/>
  <c r="N16" i="3"/>
  <c r="N17" i="3"/>
  <c r="N18" i="3"/>
  <c r="N19" i="3"/>
  <c r="N28" i="3"/>
  <c r="N4" i="3"/>
  <c r="O4" i="3" s="1"/>
  <c r="C4" i="17" s="1"/>
  <c r="C102" i="17" s="1"/>
  <c r="C108" i="17" s="1"/>
  <c r="C111" i="17" s="1"/>
  <c r="D106" i="17" l="1"/>
  <c r="D102" i="17"/>
  <c r="D110" i="17"/>
  <c r="D105" i="17"/>
  <c r="D101" i="17"/>
  <c r="D109" i="17"/>
  <c r="D104" i="17"/>
  <c r="D100" i="17"/>
  <c r="D107" i="17"/>
  <c r="D103" i="17"/>
  <c r="E4" i="17"/>
  <c r="C10" i="17"/>
  <c r="C13" i="17" s="1"/>
  <c r="A39" i="1"/>
  <c r="C39" i="1" s="1"/>
  <c r="G25" i="4"/>
  <c r="B19" i="1" s="1"/>
  <c r="D111" i="17" l="1"/>
  <c r="D19" i="1"/>
  <c r="E10" i="17"/>
  <c r="E13" i="17" s="1"/>
  <c r="E102" i="17"/>
  <c r="E108" i="17" s="1"/>
  <c r="E111" i="17" s="1"/>
  <c r="D4" i="17"/>
  <c r="D12" i="17"/>
  <c r="D7" i="17"/>
  <c r="D3" i="17"/>
  <c r="D6" i="17"/>
  <c r="D2" i="17"/>
  <c r="D11" i="17"/>
  <c r="D9" i="17"/>
  <c r="D5" i="17"/>
  <c r="D8" i="17"/>
  <c r="O46" i="2"/>
  <c r="B15" i="1" s="1"/>
  <c r="G87" i="17" l="1"/>
  <c r="G31" i="17"/>
  <c r="G3" i="17"/>
  <c r="G45" i="17"/>
  <c r="G73" i="17"/>
  <c r="G17" i="17"/>
  <c r="G59" i="17"/>
  <c r="D15" i="1"/>
  <c r="B28" i="1"/>
  <c r="D13" i="17"/>
  <c r="E23" i="10"/>
  <c r="B26" i="1" s="1"/>
  <c r="E24" i="4"/>
  <c r="D28" i="1" l="1"/>
  <c r="D26" i="1"/>
  <c r="K29" i="3"/>
  <c r="N29" i="3"/>
  <c r="E45" i="9"/>
  <c r="B22" i="1" s="1"/>
  <c r="E23" i="8"/>
  <c r="B21" i="1" s="1"/>
  <c r="D21" i="1" s="1"/>
  <c r="N46" i="2"/>
  <c r="D22" i="1" l="1"/>
  <c r="J46" i="2"/>
  <c r="O30" i="3"/>
  <c r="G18" i="6"/>
  <c r="B20" i="1" s="1"/>
  <c r="B17" i="1" l="1"/>
  <c r="D17" i="1" s="1"/>
  <c r="B24" i="1" l="1"/>
  <c r="D20" i="1"/>
  <c r="D24" i="1" s="1"/>
  <c r="D30" i="1" s="1"/>
  <c r="D33" i="1" s="1"/>
  <c r="B30" i="1" l="1"/>
  <c r="C33" i="1"/>
  <c r="D37" i="1"/>
  <c r="D25" i="1"/>
  <c r="A25" i="1"/>
  <c r="G2" i="13" l="1"/>
  <c r="G56" i="13" s="1"/>
  <c r="C28" i="1"/>
  <c r="B35" i="1"/>
  <c r="C17" i="1"/>
  <c r="C21" i="1"/>
  <c r="C26" i="1"/>
  <c r="C18" i="1"/>
  <c r="C19" i="1"/>
  <c r="C22" i="1"/>
  <c r="C30" i="1"/>
  <c r="C15" i="1"/>
  <c r="C16" i="1"/>
  <c r="C20" i="1"/>
  <c r="D35" i="1" l="1"/>
  <c r="D36" i="1" s="1"/>
  <c r="B38" i="1" s="1"/>
</calcChain>
</file>

<file path=xl/sharedStrings.xml><?xml version="1.0" encoding="utf-8"?>
<sst xmlns="http://schemas.openxmlformats.org/spreadsheetml/2006/main" count="561" uniqueCount="359">
  <si>
    <t>In cases where the estimated cost calculated flat, fill in the total cost to the cost per unit column and 1 to the quantity column</t>
  </si>
  <si>
    <t>Συνολικό
κόστος
προσωπικού
Overall total
staff costs</t>
  </si>
  <si>
    <t>Προσωπικό ανά κατηγορία / Staff by category</t>
  </si>
  <si>
    <t>Συνολικό κόστος προσωπικού ανά κατηγορία
Total staff cost
by category</t>
  </si>
  <si>
    <t>Συνολικά κόστη προσωπικού
Total staff costs</t>
  </si>
  <si>
    <t>ΚΟΣΤΟΣ ΠΡΟΣΩΠΙΚΟΥ / STAFF COSTS</t>
  </si>
  <si>
    <t>Αριθμός ημερών 
Number of days</t>
  </si>
  <si>
    <t>a</t>
  </si>
  <si>
    <t>b</t>
  </si>
  <si>
    <t>Αριθμός ατόμων
Number of persons</t>
  </si>
  <si>
    <t>c</t>
  </si>
  <si>
    <t>d</t>
  </si>
  <si>
    <t>Κόστος ανά εισιτήριο
Cost per ticket</t>
  </si>
  <si>
    <t>Συνολικό κόστος εισιτηρίων
Total cost of tickets</t>
  </si>
  <si>
    <t>Συνολικά κόστη
Total costs</t>
  </si>
  <si>
    <t>Σύνολα / Totals</t>
  </si>
  <si>
    <t>ΚΟΣΤΟΣ ΕΞΟΠΛΙΣΜΟΥ / EQUIPMENT COSTS</t>
  </si>
  <si>
    <t>Αριθμός τεμαχίων 
Number of items</t>
  </si>
  <si>
    <t>Κόστος ανά τεμάχιο
Cost per item</t>
  </si>
  <si>
    <t>Ποσοστό χρήσης
Usage rate</t>
  </si>
  <si>
    <t>Συνολικοί μήνες χρήσης
Total months of usage</t>
  </si>
  <si>
    <t>e</t>
  </si>
  <si>
    <t>Συνολικό κόστος εξοπλισμού / Total equipment costs</t>
  </si>
  <si>
    <t>Συνολικό Κόστος / Total cost</t>
  </si>
  <si>
    <t>Σε περιπτώσεις όπου το κόστος υπολογίζεται κατ' αποκοπή, συμπληρώστε το συνολικό κόστος στην στήλη κόστους μονάδας και στη στήλη ποσότητα συμπληρώστε 1</t>
  </si>
  <si>
    <t xml:space="preserve">Προϋπολογιστικό κόστος Ανακατασκευής - ανακαίνισης ακινήτου
Budgeted cost of reconstruction or renovation of property </t>
  </si>
  <si>
    <t>Σύνολο Άμεσων Επιλέξιμων Δαπανών / Total direct eligible costs</t>
  </si>
  <si>
    <t>ΣΥΝΟΛΟ ΠΡΟΫΠΟΛΟΓΙΣΜΟΥ / TOTAL BUDGET</t>
  </si>
  <si>
    <t>Συνολικό κόστος ανακατασκευής-ανακαίνισης / Total reconstruction-renovation costs</t>
  </si>
  <si>
    <t>Διάστημα εργασίας στο έργο (μήνες)
Working period on the project (months)</t>
  </si>
  <si>
    <t>Φ.Π.Α.
V.A.T.</t>
  </si>
  <si>
    <t>Συνολικοί εργάσιμοι μήνες
Total working months</t>
  </si>
  <si>
    <t>Μικτές μηνιαίες αποδοχές
Gross monthly salary</t>
  </si>
  <si>
    <t>Εργοδοτικές εισφορές
Employer contributions</t>
  </si>
  <si>
    <t>Τίτλος ή καθήκοντα
στο έργο
Title or responsibilities 
on the project</t>
  </si>
  <si>
    <t>Ημερήσιο κόστος διατροφής
(μέγιστο €40.00)
Daily subsistence costs
(maximum €40.00)</t>
  </si>
  <si>
    <t>f</t>
  </si>
  <si>
    <t>g</t>
  </si>
  <si>
    <t>Σύνολο
Total</t>
  </si>
  <si>
    <t>ΚΟΣΤΟΣ ΤΑΞΙΔΙΩΝ / TRAVEL COSTS</t>
  </si>
  <si>
    <t>(α) Εντός της Ελλάδος ισχύουν τα ακόλουθα ανώτατα όρια κάλυψης δαπανών ταξιδίων και διαμονής προσωπικού εκτός έδρας:</t>
  </si>
  <si>
    <t>Κόστος αεροπορικών εισιτηρίων οικονομικής θέσης ή εισιτηρίων ανάλογης θέσης άλλου μεταφορικού μέσου με μια αποσκευή, και το κόστος μετάβασης από και προς το αεροδρόμιο ή τον σταθμό.</t>
  </si>
  <si>
    <t>1.</t>
  </si>
  <si>
    <t>2.</t>
  </si>
  <si>
    <t>3.</t>
  </si>
  <si>
    <t>4.</t>
  </si>
  <si>
    <t>5.</t>
  </si>
  <si>
    <t>6.</t>
  </si>
  <si>
    <t>(β) Εκτός της Ελλάδος ισχύουν τα ακόλουθα ανώτατα όρια κάλυψης δαπανών ταξιδίων και διαμονής προσωπικού εκτός έδρας:</t>
  </si>
  <si>
    <t>Cost of airline tickets in economy class or tickets with other transport with one suitcase, and the transition costs to and from the airport.</t>
  </si>
  <si>
    <t>0,25 € / km</t>
  </si>
  <si>
    <t>Χωρίς όριο / no limit</t>
  </si>
  <si>
    <t>Ημερίσιο κόστος 
τοπικών μετακινήσεων
εκτός έδρας
(εντός Ελλάδος)
Daily cost of local transportation outside
the county
(inside Greece)</t>
  </si>
  <si>
    <t>Κόστος μετάβασης από και πρός αεροδρόμιο / λιμάνι
Transportation costs to and from airport/port</t>
  </si>
  <si>
    <t>Κόστος διαμονής σε ξενοδοχείο ημερησίως / Daily cost of hotel accommodation.</t>
  </si>
  <si>
    <t>Κόστος διατροφής ημερησίως / Cost of food daily.</t>
  </si>
  <si>
    <t>Κόστος χρήσης Ι.Χ.Ε. αυτοκινήτου, ήτοι χιλιομετρική αποζημίωση ανά χιλιόμετρο / Cost of use personal car, kilometric allowance per km.</t>
  </si>
  <si>
    <t>Κόστος τοπικής μετακίνησης ημερησίως / Cost of daily local transportation.</t>
  </si>
  <si>
    <t>Κόστος διοδίων / Tolls.</t>
  </si>
  <si>
    <t>Όλα τα παραπάνω αποδεικνύονται με τα αντίστοιχα παραστατικά / all the above are proving with the corresponding receipts.</t>
  </si>
  <si>
    <t>€</t>
  </si>
  <si>
    <t>Ανώτατα όρια ημερήσιας αποζημίωσης εξόδων ταξιδίων
Maximum daily travel allowance</t>
  </si>
  <si>
    <t>(πηγή/source: European Commission)</t>
  </si>
  <si>
    <t>Countries of the European Union</t>
  </si>
  <si>
    <t>Αυστρία / Austria</t>
  </si>
  <si>
    <t>Βέλγιο / Belgium</t>
  </si>
  <si>
    <t>Δημοκρατία της Τσεχίας / Czech Republic</t>
  </si>
  <si>
    <t>Κύπρος / Cyprus</t>
  </si>
  <si>
    <t>Δανία / Denmark</t>
  </si>
  <si>
    <t>Εσθονία / Estonia</t>
  </si>
  <si>
    <t>Φινλανδία / Finland</t>
  </si>
  <si>
    <t>Γαλλία / France</t>
  </si>
  <si>
    <t>Γερμανία / Germany</t>
  </si>
  <si>
    <t>Οθγγαρία / Hungary</t>
  </si>
  <si>
    <t>Ιρλανδία / Ireland</t>
  </si>
  <si>
    <t>Ιταλία / Italy</t>
  </si>
  <si>
    <t>Λετονία / Latvia</t>
  </si>
  <si>
    <t>Λιθουανία / Lithuania</t>
  </si>
  <si>
    <t>Λοθξεμβούργο / Luxembourg</t>
  </si>
  <si>
    <t>Μάλτα / Malta</t>
  </si>
  <si>
    <t>Ολλανδία / Netherlands</t>
  </si>
  <si>
    <t>Πολωνία / Poland</t>
  </si>
  <si>
    <t>Πορτογαλία / Portugal</t>
  </si>
  <si>
    <t>Ρουμανία / Romania</t>
  </si>
  <si>
    <t>Δημοκρατία της Σλοβακίας / Slovak Republic</t>
  </si>
  <si>
    <t>Σλοβενία . Slovenia</t>
  </si>
  <si>
    <t>Ισπανία / Spain</t>
  </si>
  <si>
    <t>Σουηδία / Sweden</t>
  </si>
  <si>
    <t>Ηνωμένο Βασίλειο / United Kingdom</t>
  </si>
  <si>
    <t>EEA/EFTA Χώρες / Countries</t>
  </si>
  <si>
    <t>Ισλανδία / Iceland</t>
  </si>
  <si>
    <t>Νορβηγία / Norway</t>
  </si>
  <si>
    <t>Συνολικοί μήνες διάρκειας του έργου
Total months of the project</t>
  </si>
  <si>
    <r>
      <t xml:space="preserve">a x b x c x f x ( d </t>
    </r>
    <r>
      <rPr>
        <b/>
        <sz val="11"/>
        <color theme="1"/>
        <rFont val="Andalus"/>
        <family val="1"/>
      </rPr>
      <t>÷</t>
    </r>
    <r>
      <rPr>
        <b/>
        <sz val="11"/>
        <color theme="1"/>
        <rFont val="Calibri"/>
        <family val="2"/>
        <charset val="161"/>
      </rPr>
      <t xml:space="preserve"> e )</t>
    </r>
  </si>
  <si>
    <r>
      <t xml:space="preserve">Total daily cost (a) hotel accommodation, (b) food, © usage of personal car, (d) local transportation and (e) tolls. According to the table to the last sheet </t>
    </r>
    <r>
      <rPr>
        <b/>
        <sz val="10"/>
        <color theme="1"/>
        <rFont val="Calibri"/>
        <family val="2"/>
        <scheme val="minor"/>
      </rPr>
      <t>Limits</t>
    </r>
    <r>
      <rPr>
        <sz val="10"/>
        <color theme="1"/>
        <rFont val="Calibri"/>
        <family val="2"/>
        <scheme val="minor"/>
      </rPr>
      <t>.</t>
    </r>
  </si>
  <si>
    <r>
      <t xml:space="preserve">Συνολικό ημερήσιο κόστος (α) διαμονής σε ξενοδοχείο, (β) διατροφής, (γ) χρήσης Ι.Χ.Ε. αυτοκινήτου, (δ) τοπικής μετακίνησης και (ε) διοδίων. Σύμφωνα με τον πίνακα στο τελευταίο φύλλο </t>
    </r>
    <r>
      <rPr>
        <b/>
        <sz val="10"/>
        <color theme="1"/>
        <rFont val="Calibri"/>
        <family val="2"/>
        <scheme val="minor"/>
      </rPr>
      <t>Limits</t>
    </r>
    <r>
      <rPr>
        <sz val="10"/>
        <color theme="1"/>
        <rFont val="Calibri"/>
        <family val="2"/>
        <scheme val="minor"/>
      </rPr>
      <t>.</t>
    </r>
  </si>
  <si>
    <t>(α) Inside Greece applied the following maximum limitsQ</t>
  </si>
  <si>
    <t>(b) Outside Greece applied the following maximum limits:</t>
  </si>
  <si>
    <t>Οδηγίες / Instructions</t>
  </si>
  <si>
    <t>A/A</t>
  </si>
  <si>
    <t>Οδηγίες / Instructions:</t>
  </si>
  <si>
    <t>ΕΘΕΛΟΝΤΙΚΗ ΕΡΓΑΣΙΑ / VOLUNTEERS</t>
  </si>
  <si>
    <t>Τίτλος ή καθήκοντα στο έργο
Title or responsibilities on the project</t>
  </si>
  <si>
    <t>Προβλεπόμενες ώρες εθελοντικής εργασίας
Estimated volunteer hours</t>
  </si>
  <si>
    <t>Συνολικές ώρες εθελοντικής εργασίας
Total volunteer hours</t>
  </si>
  <si>
    <t>** Volunteers can not have an employment relationship with the project promoter or partner.</t>
  </si>
  <si>
    <t>*** Το ποσό που προκύπτει μεταφέρεται αυτόματα στο κόστος προσωπικού.</t>
  </si>
  <si>
    <t>*** The total volunteer calculated amount is automatically transferred to staff costs.</t>
  </si>
  <si>
    <t>Ποσό επιχορήγησης
Maximum amount
of funding</t>
  </si>
  <si>
    <t>Ημερήσιο κόστος διαμονής
Daily accommo- dation costs</t>
  </si>
  <si>
    <t>h</t>
  </si>
  <si>
    <r>
      <t xml:space="preserve">Χιλιομετρική αποζημίωση
( €0,25 / χλμ.)
</t>
    </r>
    <r>
      <rPr>
        <b/>
        <sz val="8"/>
        <color theme="1"/>
        <rFont val="Calibri"/>
        <family val="2"/>
        <charset val="161"/>
        <scheme val="minor"/>
      </rPr>
      <t xml:space="preserve">
</t>
    </r>
    <r>
      <rPr>
        <b/>
        <sz val="11"/>
        <color theme="1"/>
        <rFont val="Calibri"/>
        <family val="2"/>
        <scheme val="minor"/>
      </rPr>
      <t>Κilometric allowance
( €0,25 / km)
Διόδια/Tolls</t>
    </r>
  </si>
  <si>
    <t>€ / hour</t>
  </si>
  <si>
    <t>Κατηγορίες εθελοντών:</t>
  </si>
  <si>
    <t>Κατηγορία 1:</t>
  </si>
  <si>
    <t>Κατηγορία 2:</t>
  </si>
  <si>
    <t>Κατηγορία 3:</t>
  </si>
  <si>
    <t>Κατηγορία Προσωπικού
Staff Category</t>
  </si>
  <si>
    <t>Σύνολο εκτιμώμενης εθελοντικής εργασίας
Total estimated volunteer work</t>
  </si>
  <si>
    <t>** Οι εθελοντές δεν δύναται να έχουν παράλληλα εργασιακή σχέση με τον φορέα υλοποίησης ή τον εταίρο.</t>
  </si>
  <si>
    <t>* Voluntary work is valued automatically based on the "volunteer category", per hour of voluntary work.</t>
  </si>
  <si>
    <r>
      <t xml:space="preserve">Επαγγελματίες
</t>
    </r>
    <r>
      <rPr>
        <b/>
        <sz val="11"/>
        <color theme="1"/>
        <rFont val="Calibri"/>
        <family val="2"/>
        <charset val="161"/>
        <scheme val="minor"/>
      </rPr>
      <t xml:space="preserve">
Professionals</t>
    </r>
  </si>
  <si>
    <t>Κατηγορία έργου</t>
  </si>
  <si>
    <t>← Φορέας Υλοποίησης / Project Promoter</t>
  </si>
  <si>
    <t>Κόστος ανά κατηγορία
Cost per category</t>
  </si>
  <si>
    <t>Καθαρό κόστος
ανά μήνα (προ ΦΠΑ)
Net Cost
per month</t>
  </si>
  <si>
    <t>Βουλγαρία / Bulgaria</t>
  </si>
  <si>
    <t>Κροατία / Croatia</t>
  </si>
  <si>
    <t>Οι αποσβέσεις των παγίων δενεργούνται σύμφωνα με τα όσα ορίζει η Λογιστική και Φορολογική Νομοθεσία.</t>
  </si>
  <si>
    <t>Asset depreciations are performing in accordance with Accounting and Tax Legislation.</t>
  </si>
  <si>
    <t>Για να υπολογιστεί το σύνολο, πρέπει να συμπληρώσετε υποχρεωτικά την περιγραφή.</t>
  </si>
  <si>
    <t>The total is calculated, only if you fill in the description.</t>
  </si>
  <si>
    <t>Αναλώσιμα &amp; λοιπές προμήθειες / Consumables &amp; supplies</t>
  </si>
  <si>
    <t>Κόστος υπεργολαβιών / Cost for subcontracting</t>
  </si>
  <si>
    <t>Agreements with third parties for the project implementation. The award should comply with the applicable rules on public procurement. Cost incurred by the project partner should not be considered as subcontracting.</t>
  </si>
  <si>
    <t>*Συμπληρώνεται από τον αιτούντα. Το άθροισμα της συνεισφοράς σε είδος και της χρηματικής συνεισφοράς πρέπει να είναι ίσο με το ποσό συγχρηματοδότησης του αιτούντος.</t>
  </si>
  <si>
    <t>*Filled in by the applicant. The sum of in-kind contribution and Financial contribution must be equal to the amount of co-financing.</t>
  </si>
  <si>
    <t>-        Χρηματική συνεισφορά
          Financial Contribution</t>
  </si>
  <si>
    <t>% επί του συνόλου
% of the total</t>
  </si>
  <si>
    <t>Φύλλο Προϋπολογισμός</t>
  </si>
  <si>
    <t>Φύλλο Προσωπικό</t>
  </si>
  <si>
    <t>Ποσοστό απασχόλησης στο έργο
Ratio on the project</t>
  </si>
  <si>
    <t>→ Συμπληρώστε το ποσοστό απασχόλησης του εργαζομένου στο έργο.</t>
  </si>
  <si>
    <t>→ Ανάλογα με τον τύπο του εργαζομένου (μισθωτός ή υπάλληλος) συμπληρώστε τις στήλες της αντίστοιχης κατηγορίας.</t>
  </si>
  <si>
    <t>Φύλλο Εθελοντές</t>
  </si>
  <si>
    <t>→ Επιλέξτε την κατηγορία που εντάσσεται ο εθελοντής από την αναπτυσσόμενη λίστα.</t>
  </si>
  <si>
    <t>→ Συμπληρώστε όλα τα κελιά με το κίτρινο χρώμα. Ειδικότερα:</t>
  </si>
  <si>
    <t xml:space="preserve">     → Συμπληρώστε την επωνυμία του Φορέα Υλοποίησης του έργου και τον τίτλο του έργου.</t>
  </si>
  <si>
    <t>Φύλλο Ταξίδια</t>
  </si>
  <si>
    <t>→ Συμπληρώστε τον σκοπό του ταξιδιού και τον προορισμό.</t>
  </si>
  <si>
    <t>Φύλλο Αποσβέσεις</t>
  </si>
  <si>
    <t>→ Συμπληρώστε τα απαραίτητα αριθμητικά πεδία.</t>
  </si>
  <si>
    <t>Φύλλο Κόστος Εξοπλισμού</t>
  </si>
  <si>
    <t>→ Πρέπει να τεκμηριωθεί εγγράφως ότι ο εξοπλισμός αυτός είναι απαραίτητος για την επίτευξη των αποτελεσμάτων του έργου</t>
  </si>
  <si>
    <t>→ Συμπληρώστε την περιγραφή και την αιτιολόγηση καθώς και τα αριθμητικά στοιχεία.</t>
  </si>
  <si>
    <t>Φύλλο αναλώσιμα</t>
  </si>
  <si>
    <t>Φύλλο υπεργολαβίες</t>
  </si>
  <si>
    <t xml:space="preserve">→ Οι υπεργολαβίες είναι συμφωνίες με τρίτους για την επίτευξη του έργου. </t>
  </si>
  <si>
    <r>
      <t xml:space="preserve">→ Τα κόστη των εταίρων </t>
    </r>
    <r>
      <rPr>
        <u/>
        <sz val="10"/>
        <color theme="1"/>
        <rFont val="Calibri"/>
        <family val="2"/>
        <charset val="161"/>
        <scheme val="minor"/>
      </rPr>
      <t>δεν θεωρούνται Υπεργολαβίες</t>
    </r>
    <r>
      <rPr>
        <sz val="10"/>
        <color theme="1"/>
        <rFont val="Calibri"/>
        <family val="2"/>
        <charset val="161"/>
        <scheme val="minor"/>
      </rPr>
      <t>.</t>
    </r>
  </si>
  <si>
    <t>Φύλλο λοιπές άμεσες δαπάνες</t>
  </si>
  <si>
    <t>Φύλλο κόστος ανακατασκευής</t>
  </si>
  <si>
    <t>→ Δεν μπορεί να υπερβαίνει το 50% των επιλέξιμων άμεσων δαπανών.</t>
  </si>
  <si>
    <t>Φύλλο Όρια</t>
  </si>
  <si>
    <t>ΠΡΟΫΠΟΛΟΓΙΣΜΟΣ / BUDGET</t>
  </si>
  <si>
    <t>5. Προαγωγή της ισότητας των φύλων και καταπολέμηση της έμφυλης βίας</t>
  </si>
  <si>
    <t>6. Ανάπτυξη των δικτύων μεταξύ των οργανώσεων της κοινωνίας των πολιτών</t>
  </si>
  <si>
    <t xml:space="preserve">     → Επιλέξτε την πρόσκληση εκδήλωσης ενδιαφέροντος όπου θέλετε να υποβάλλετε πρόταση.</t>
  </si>
  <si>
    <t xml:space="preserve">     → Επιλέξτε την κατηγορία του έργου ανάλογα με την πρόσκληση εκδήλωσης ενδιαφέροντος.</t>
  </si>
  <si>
    <t>Συνολικές λοιπές άμεσες δαπάνες / Total other direct costs</t>
  </si>
  <si>
    <t>1. Προϊστάμενος / Senior</t>
  </si>
  <si>
    <t>3. Βοηθός / Junior</t>
  </si>
  <si>
    <t>Αξία απόσβεσης για καινούριο ή μεταχειρισμένο εξοπλισμό / Depreciation value for new or second hand equipment</t>
  </si>
  <si>
    <t>2. Υπάλληλος / Mid-level</t>
  </si>
  <si>
    <t xml:space="preserve">Κόστος Προσωπικού / Cost of personnel </t>
  </si>
  <si>
    <t>Ταξίδια / Travel and subsistence allowances</t>
  </si>
  <si>
    <t xml:space="preserve">Αξία απόσβεσης / Depreciation value </t>
  </si>
  <si>
    <t>Κόστος αγοράς εξοπλισμού / Equipment cost</t>
  </si>
  <si>
    <t>Υπεργολαβίες / Subcontracting</t>
  </si>
  <si>
    <t>Λοιπές Άμεσες Δαπάνες / Other Direct Costs</t>
  </si>
  <si>
    <t>Προσκλήσεις εκδήλωσης ενδιαφέροντος</t>
  </si>
  <si>
    <t>Κατηγορίες δαπανών</t>
  </si>
  <si>
    <t>Λιχτενστάιν / Liechtenstein</t>
  </si>
  <si>
    <t>Φορέας ή Εταίρος
Project Promoter or Partner</t>
  </si>
  <si>
    <t>Φορέας ή Εταίρος / Project Promoter or Partner</t>
  </si>
  <si>
    <t>Φορέας / Project Promoter</t>
  </si>
  <si>
    <t>Εταίρος 1 / Partner 1</t>
  </si>
  <si>
    <t>Εταίρος 2 / Partner 2</t>
  </si>
  <si>
    <t>Εταίρος 3 / Partner 3</t>
  </si>
  <si>
    <t>Εταίρος 4 / Partner 4</t>
  </si>
  <si>
    <t>Εταίρος 5 / Partner 5</t>
  </si>
  <si>
    <t>Εταίρος 6 / Partner 6</t>
  </si>
  <si>
    <t>1. Ενδυνάμωση ευπαθών ομάδων
Κατηγορίες: Μεσαία &amp; Μεγάλη 300Κ</t>
  </si>
  <si>
    <t>2. Ενίσχυση της συνηγορίας και του εποπτικού ρόλου της κοινωνίας των πολιτών
Κατηγορίες: Μεσαία &amp; Μεγάλη 200Κ</t>
  </si>
  <si>
    <t>Ποσοστό απόσβεσης 
Depreciation rate</t>
  </si>
  <si>
    <t>→ Συμπληρώστε την περιγραφή, την αιτιολόγηση καθώς και το ποσό.</t>
  </si>
  <si>
    <t>ΓΕΝΙΚΗ ΣΗΜΕΙΩΣΗ</t>
  </si>
  <si>
    <t>Κατηγορία κόστους</t>
  </si>
  <si>
    <t>Κόστος ανακατασκευής ή ανακαίνισης ακινήτου / Cost of reconstruction or renovation of property</t>
  </si>
  <si>
    <t>Έμμεσες Δαπάνες / Indirect Costs</t>
  </si>
  <si>
    <t>ΠΡΟΫΠΟΛΟΓΙΣΜΟΣ ΦΟΡΕΑ ΥΛΟΠΟΙΗΣΗΣ
PROJECT PROMOTERS' BUDGET</t>
  </si>
  <si>
    <t>Συνεισφορά σε είδος (εθελοντική εργασία) / In-kind contribution (Voluntary work)</t>
  </si>
  <si>
    <t>Ποσό
Amount</t>
  </si>
  <si>
    <t>Α/Α
Ref.</t>
  </si>
  <si>
    <t>Περιγραφή
Description</t>
  </si>
  <si>
    <t>Αιτιολόγηση
Justification</t>
  </si>
  <si>
    <t>A/A
Ref.</t>
  </si>
  <si>
    <t>Κόστος ανά μονάδα
Cost per unit</t>
  </si>
  <si>
    <t>Ποσότητα
Quantity</t>
  </si>
  <si>
    <t>Σκοπός Ταξιδίου
Purpose of the journey</t>
  </si>
  <si>
    <t>Προορισμός
Destination</t>
  </si>
  <si>
    <t>ΠΡΟΫΠΟΛΟΓΙΣΜΟΣ ΕΤΑΙΡΟΥ Νο.1
PARTNERS' No.1 BUDGET</t>
  </si>
  <si>
    <t>Επιχορήγηση
Maximum amount
of funding</t>
  </si>
  <si>
    <t>ΠΡΟΫΠΟΛΟΓΙΣΜΟΣ ΕΤΑΙΡΟΥ Νο.2
PARTNERS' No.2 BUDGET</t>
  </si>
  <si>
    <t>ΠΡΟΫΠΟΛΟΓΙΣΜΟΣ ΕΤΑΙΡΟΥ Νο.3
PARTNERS' No.3 BUDGET</t>
  </si>
  <si>
    <t>ΠΡΟΫΠΟΛΟΓΙΣΜΟΣ ΕΤΑΙΡΟΥ Νο.4
PARTNERS' No.4 BUDGET</t>
  </si>
  <si>
    <t>ΠΡΟΫΠΟΛΟΓΙΣΜΟΣ ΕΤΑΙΡΟΥ Νο.5
PARTNERS' No.5 BUDGET</t>
  </si>
  <si>
    <t>ΠΡΟΫΠΟΛΟΓΙΣΜΟΣ ΕΤΑΙΡΟΥ Νο.6
PARTNERS' No.6 BUDGET</t>
  </si>
  <si>
    <r>
      <t xml:space="preserve">Κατηγορία έργου </t>
    </r>
    <r>
      <rPr>
        <sz val="14"/>
        <color theme="1"/>
        <rFont val="Calibri"/>
        <family val="2"/>
        <charset val="161"/>
        <scheme val="minor"/>
      </rPr>
      <t>(Μεσαία / Μεγάλη)</t>
    </r>
    <r>
      <rPr>
        <b/>
        <sz val="14"/>
        <color theme="1"/>
        <rFont val="Calibri"/>
        <family val="2"/>
        <charset val="161"/>
        <scheme val="minor"/>
      </rPr>
      <t xml:space="preserve"> / Project category </t>
    </r>
    <r>
      <rPr>
        <sz val="14"/>
        <color theme="1"/>
        <rFont val="Calibri"/>
        <family val="2"/>
        <charset val="161"/>
        <scheme val="minor"/>
      </rPr>
      <t>(Medium / Large) (επιλέξτε / choose)</t>
    </r>
    <r>
      <rPr>
        <b/>
        <sz val="14"/>
        <color theme="1"/>
        <rFont val="Calibri"/>
        <family val="2"/>
        <charset val="161"/>
        <scheme val="minor"/>
      </rPr>
      <t xml:space="preserve"> → → → → → → → →</t>
    </r>
  </si>
  <si>
    <r>
      <t>Πρόσκληση εκδήλωσης ενδιαφέροντος / Open Call</t>
    </r>
    <r>
      <rPr>
        <sz val="14"/>
        <color theme="1"/>
        <rFont val="Calibri"/>
        <family val="2"/>
        <charset val="161"/>
        <scheme val="minor"/>
      </rPr>
      <t xml:space="preserve"> (επιλέξτε / choose)   </t>
    </r>
    <r>
      <rPr>
        <b/>
        <sz val="14"/>
        <color theme="1"/>
        <rFont val="Calibri"/>
        <family val="2"/>
        <charset val="161"/>
        <scheme val="minor"/>
      </rPr>
      <t>→ → → → → → → → → → → → → → → →</t>
    </r>
  </si>
  <si>
    <t>ΣΥΝΟΛΟ ΠΡΟΫΠΟΛΟΓΙΣΜΟΥ
TOTAL BUDGET</t>
  </si>
  <si>
    <t>→ Σε όλα τα φύλλα των δαπανών θα πρέπει να επιλέγετε εάν η δαπάνη αφορά τον Φορέα Υλοποίησης ή τον εταίρο.</t>
  </si>
  <si>
    <r>
      <t xml:space="preserve">Ποσοστό υπολογισμού έμμεσων δαπανών / Indirect cost rate →
</t>
    </r>
    <r>
      <rPr>
        <sz val="14"/>
        <color theme="1"/>
        <rFont val="Calibri"/>
        <family val="2"/>
        <charset val="161"/>
        <scheme val="minor"/>
      </rPr>
      <t>(Ανώτατο όριο 15% επί του κόστους του προσωπικού / Maximum 15% on the personnel cost)</t>
    </r>
  </si>
  <si>
    <r>
      <t xml:space="preserve">Κόστος Προσωπικού που απασχολείται με το έργο
</t>
    </r>
    <r>
      <rPr>
        <sz val="11"/>
        <color theme="1"/>
        <rFont val="Calibri"/>
        <family val="2"/>
        <charset val="161"/>
        <scheme val="minor"/>
      </rPr>
      <t>(συμπεριλαμβανομένων των εργοδοτικών εισφορών και της εθελοντικής εργασίας)</t>
    </r>
    <r>
      <rPr>
        <b/>
        <sz val="11"/>
        <color theme="1"/>
        <rFont val="Calibri"/>
        <family val="2"/>
        <charset val="161"/>
        <scheme val="minor"/>
      </rPr>
      <t xml:space="preserve">
Cost of personnel assigned to the project
</t>
    </r>
    <r>
      <rPr>
        <sz val="11"/>
        <color theme="1"/>
        <rFont val="Calibri"/>
        <family val="2"/>
        <charset val="161"/>
        <scheme val="minor"/>
      </rPr>
      <t>(including employer contributions and voluntary work)</t>
    </r>
  </si>
  <si>
    <r>
      <t xml:space="preserve">Συνεισφορά σε είδος
</t>
    </r>
    <r>
      <rPr>
        <sz val="11"/>
        <color theme="1"/>
        <rFont val="Calibri"/>
        <family val="2"/>
        <charset val="161"/>
        <scheme val="minor"/>
      </rPr>
      <t>(εθελοντική εργασία)</t>
    </r>
    <r>
      <rPr>
        <b/>
        <sz val="11"/>
        <color theme="1"/>
        <rFont val="Calibri"/>
        <family val="2"/>
        <charset val="161"/>
        <scheme val="minor"/>
      </rPr>
      <t xml:space="preserve">
In-kind contribution
</t>
    </r>
    <r>
      <rPr>
        <sz val="11"/>
        <color theme="1"/>
        <rFont val="Calibri"/>
        <family val="2"/>
        <charset val="161"/>
        <scheme val="minor"/>
      </rPr>
      <t>(Voluntary work)</t>
    </r>
  </si>
  <si>
    <r>
      <t xml:space="preserve">Ταξίδια
</t>
    </r>
    <r>
      <rPr>
        <sz val="11"/>
        <color theme="1"/>
        <rFont val="Calibri"/>
        <family val="2"/>
        <charset val="161"/>
        <scheme val="minor"/>
      </rPr>
      <t>(έξοδα ταξιδίων, μεταφοράς και διαμονής του προσωπικού και εθελοντων που απασχολούνται με το έργο)</t>
    </r>
    <r>
      <rPr>
        <b/>
        <sz val="11"/>
        <color theme="1"/>
        <rFont val="Calibri"/>
        <family val="2"/>
        <charset val="161"/>
        <scheme val="minor"/>
      </rPr>
      <t xml:space="preserve">
Travel and subsistence allowances
</t>
    </r>
    <r>
      <rPr>
        <sz val="11"/>
        <color theme="1"/>
        <rFont val="Calibri"/>
        <family val="2"/>
        <charset val="161"/>
        <scheme val="minor"/>
      </rPr>
      <t>(traveling and accommodation expenses of the personnel and volunteers involved with the project)</t>
    </r>
  </si>
  <si>
    <r>
      <t xml:space="preserve">Κόστος αγοράς καινούριου ή μεταχειρισμένου εξοπλισμού
</t>
    </r>
    <r>
      <rPr>
        <sz val="11"/>
        <color theme="1"/>
        <rFont val="Calibri"/>
        <family val="2"/>
        <charset val="161"/>
        <scheme val="minor"/>
      </rPr>
      <t>(Πρέπει να τεκμηριωθεί εγγράφως ότι ο εξοπλισμός αυτός είναι απαραίτητος για την επίτευξη των αποτελεσμάτων του έργου)</t>
    </r>
    <r>
      <rPr>
        <b/>
        <sz val="11"/>
        <color theme="1"/>
        <rFont val="Calibri"/>
        <family val="2"/>
        <charset val="161"/>
        <scheme val="minor"/>
      </rPr>
      <t xml:space="preserve">
Equipment cost for new or second hand equipment equipment
</t>
    </r>
    <r>
      <rPr>
        <sz val="11"/>
        <color theme="1"/>
        <rFont val="Calibri"/>
        <family val="2"/>
        <charset val="161"/>
        <scheme val="minor"/>
      </rPr>
      <t>(Must be documented in writing that this equipment is necessary for the achievement of project results)</t>
    </r>
  </si>
  <si>
    <r>
      <t xml:space="preserve">Αναλώσιμα &amp; λοιπές προμήθειες
</t>
    </r>
    <r>
      <rPr>
        <sz val="11"/>
        <color theme="1"/>
        <rFont val="Calibri"/>
        <family val="2"/>
        <charset val="161"/>
        <scheme val="minor"/>
      </rPr>
      <t>(υπό την προϋπόθεση ότι θα υπάρχει ανάλυση αυτών και συνδέονται άμεσα με το έργο)</t>
    </r>
    <r>
      <rPr>
        <b/>
        <sz val="11"/>
        <color theme="1"/>
        <rFont val="Calibri"/>
        <family val="2"/>
        <charset val="161"/>
        <scheme val="minor"/>
      </rPr>
      <t xml:space="preserve">
Consumables &amp; supplies
</t>
    </r>
    <r>
      <rPr>
        <sz val="11"/>
        <color theme="1"/>
        <rFont val="Calibri"/>
        <family val="2"/>
        <charset val="161"/>
        <scheme val="minor"/>
      </rPr>
      <t>(assuming that there will be an analysis and related directly to the project)</t>
    </r>
  </si>
  <si>
    <r>
      <t xml:space="preserve">Κόστος ανακατασκευής ή ανακαίνισης ακινήτου
</t>
    </r>
    <r>
      <rPr>
        <sz val="11"/>
        <color theme="1"/>
        <rFont val="Calibri"/>
        <family val="2"/>
        <charset val="161"/>
        <scheme val="minor"/>
      </rPr>
      <t>(δεν μπορεί να υπερβαίνει το 50% των επιλέξιμων άμεσων δαπανών)</t>
    </r>
    <r>
      <rPr>
        <b/>
        <sz val="11"/>
        <color theme="1"/>
        <rFont val="Calibri"/>
        <family val="2"/>
        <charset val="161"/>
        <scheme val="minor"/>
      </rPr>
      <t xml:space="preserve">
Cost of reconstruction or renovation of property
</t>
    </r>
    <r>
      <rPr>
        <sz val="11"/>
        <color theme="1"/>
        <rFont val="Calibri"/>
        <family val="2"/>
        <charset val="161"/>
        <scheme val="minor"/>
      </rPr>
      <t>(may not exceed 50% of eligible direct costs)</t>
    </r>
  </si>
  <si>
    <r>
      <t xml:space="preserve">Έμμεσες Δαπάνες
</t>
    </r>
    <r>
      <rPr>
        <sz val="11"/>
        <color theme="1"/>
        <rFont val="Calibri"/>
        <family val="2"/>
        <charset val="161"/>
        <scheme val="minor"/>
      </rPr>
      <t xml:space="preserve">(ανώτατο όριο 15% επί του κόστους του προσωπικού)
</t>
    </r>
    <r>
      <rPr>
        <b/>
        <sz val="11"/>
        <color theme="1"/>
        <rFont val="Calibri"/>
        <family val="2"/>
        <charset val="161"/>
        <scheme val="minor"/>
      </rPr>
      <t xml:space="preserve">Indirect Costs
</t>
    </r>
    <r>
      <rPr>
        <sz val="11"/>
        <color theme="1"/>
        <rFont val="Calibri"/>
        <family val="2"/>
        <charset val="161"/>
        <scheme val="minor"/>
      </rPr>
      <t>(maximum rate 15% on cost of personnel)</t>
    </r>
  </si>
  <si>
    <r>
      <t xml:space="preserve">Περίοδος υλοποίησης του έργου / Project implementation period →
</t>
    </r>
    <r>
      <rPr>
        <sz val="14"/>
        <color theme="1"/>
        <rFont val="Calibri"/>
        <family val="2"/>
        <charset val="161"/>
        <scheme val="minor"/>
      </rPr>
      <t>(Ημερομηνία έναρξης - ημερομηνία ολοκλήρωσης / Starting date - final date)</t>
    </r>
  </si>
  <si>
    <t>Μεσαία / Medium</t>
  </si>
  <si>
    <t>Μεγάλη / Large 200Κ</t>
  </si>
  <si>
    <t>Μεγάλη / Large 300Κ</t>
  </si>
  <si>
    <r>
      <t xml:space="preserve">Αξία απόσβεσης για καινούριο ή μεταχειρισμένο εξοπλισμό </t>
    </r>
    <r>
      <rPr>
        <sz val="10"/>
        <color theme="1"/>
        <rFont val="Calibri"/>
        <family val="2"/>
        <charset val="161"/>
        <scheme val="minor"/>
      </rPr>
      <t>(μόνο το ποσό της απόσβεσης θεωρείται επιλέξιμη δαπάνη, υπό την προϋπόθεση ότι ο εξοπλισμός θα παραμείνει και θα χρησιμοποιείται για τουλάχιστον 5 χρόνια μετά την ολοκλήρωση του έργου)</t>
    </r>
    <r>
      <rPr>
        <sz val="11"/>
        <color theme="1"/>
        <rFont val="Calibri"/>
        <family val="2"/>
        <charset val="161"/>
        <scheme val="minor"/>
      </rPr>
      <t xml:space="preserve">
</t>
    </r>
    <r>
      <rPr>
        <b/>
        <sz val="11"/>
        <color theme="1"/>
        <rFont val="Calibri"/>
        <family val="2"/>
        <charset val="161"/>
        <scheme val="minor"/>
      </rPr>
      <t xml:space="preserve">Depreciation value for new or second hand equipment </t>
    </r>
    <r>
      <rPr>
        <sz val="11"/>
        <color theme="1"/>
        <rFont val="Calibri"/>
        <family val="2"/>
        <charset val="161"/>
        <scheme val="minor"/>
      </rPr>
      <t>(only depreciation is considered as eligible expenditure, provided that the equipment remains and will be used for at least 5 years after the completion of the project)</t>
    </r>
  </si>
  <si>
    <t>Από / From</t>
  </si>
  <si>
    <t>Έως / To</t>
  </si>
  <si>
    <t>Μήνες / Months</t>
  </si>
  <si>
    <t>Κατηγορία / Category</t>
  </si>
  <si>
    <r>
      <rPr>
        <b/>
        <sz val="18"/>
        <color theme="1"/>
        <rFont val="Calibri"/>
        <family val="2"/>
        <charset val="161"/>
      </rPr>
      <t xml:space="preserve">← </t>
    </r>
    <r>
      <rPr>
        <b/>
        <sz val="18"/>
        <color theme="1"/>
        <rFont val="Calibri"/>
        <family val="2"/>
        <charset val="161"/>
        <scheme val="minor"/>
      </rPr>
      <t>Ονομασία Έργου / Project title</t>
    </r>
  </si>
  <si>
    <t xml:space="preserve">     → Συμπληρώστε την προβλεπόμενη ημερομηνία έναρξης και λήξης του έργου.</t>
  </si>
  <si>
    <r>
      <t xml:space="preserve">→ Το αρχείο να συμπληρωθεί </t>
    </r>
    <r>
      <rPr>
        <b/>
        <u/>
        <sz val="10"/>
        <color theme="1"/>
        <rFont val="Calibri"/>
        <family val="2"/>
        <charset val="161"/>
        <scheme val="minor"/>
      </rPr>
      <t>μόνο</t>
    </r>
    <r>
      <rPr>
        <sz val="10"/>
        <color theme="1"/>
        <rFont val="Calibri"/>
        <family val="2"/>
        <charset val="161"/>
        <scheme val="minor"/>
      </rPr>
      <t xml:space="preserve"> με τη χρήση του Microsoft Excel.</t>
    </r>
  </si>
  <si>
    <t>→ Συμπληρώστε τις προβλεπόμενες ώρες εθελοντικής εργασίας που προϋπολογίζετε και το ποσό θα συμπληρωθεί αυτόματα.</t>
  </si>
  <si>
    <t>Φύλλο Επιμέρους Προϋπολογισμοί</t>
  </si>
  <si>
    <t>Το φύλλο αυτό συμπληρώνεται αυτόματα από τα στοιχεία που έχετε εισάγει στα προηγούμενα φύλλα.</t>
  </si>
  <si>
    <t>ποσοστιαία συμμετοχή του καθενός στο έργο.</t>
  </si>
  <si>
    <t>Α</t>
  </si>
  <si>
    <t>Β</t>
  </si>
  <si>
    <t>Γ</t>
  </si>
  <si>
    <r>
      <t xml:space="preserve">Προσωπικό αρμόδιο για την εκτέλεση επιχειρησιακών καθηκόντων. Λειτουργεί υπό τις οδηγίες ενός προϊσταμένου. Απόφοιτοι β'βάθμιας εκπαίδευσης.
</t>
    </r>
    <r>
      <rPr>
        <sz val="11"/>
        <color theme="1"/>
        <rFont val="Calibri"/>
        <family val="2"/>
        <charset val="161"/>
        <scheme val="minor"/>
      </rPr>
      <t>Π.χ. Γραμματείς</t>
    </r>
  </si>
  <si>
    <t>Δ</t>
  </si>
  <si>
    <r>
      <t xml:space="preserve">Προσωπικό με δευτερεύουσες ευθύνες και αυτονομία σε ένα τμήμα του Έργου. Απόφοιτοι γ'βάθμιας εκπαίδευσης. 
</t>
    </r>
    <r>
      <rPr>
        <sz val="11"/>
        <color theme="1"/>
        <rFont val="Calibri"/>
        <family val="2"/>
        <charset val="161"/>
        <scheme val="minor"/>
      </rPr>
      <t>Π.χ. Συντονιστής Τμήματος, Διοικητικός Υπάλληλος, Οικονομικός Υπεύθυνος, Δικηγόρος, Ψυχολόγος, Εκπαιδευτικός</t>
    </r>
  </si>
  <si>
    <t>Κατηγορίες
Categories</t>
  </si>
  <si>
    <t>Ετήσιο Κόστος 
Annual cost</t>
  </si>
  <si>
    <t>Μηνιαίο Κόστος
* (Πλήρης Απασχόληση)
Monthly cost
* (full time)</t>
  </si>
  <si>
    <t>Μηνιαίο Κόστος
* (Μερική Απασχόληση)
Monthly cost
* (Part time)</t>
  </si>
  <si>
    <r>
      <rPr>
        <b/>
        <sz val="11"/>
        <color theme="1"/>
        <rFont val="Calibri"/>
        <family val="2"/>
        <charset val="161"/>
        <scheme val="minor"/>
      </rPr>
      <t xml:space="preserve">Προσωπικό αρμόδιο για την εκτέλεση συγκεκριμένων επιχειρησιακών καθηκόντων. Απόφοιτοι α'βάθμιας εκπαίδευσης. </t>
    </r>
    <r>
      <rPr>
        <sz val="11"/>
        <color theme="1"/>
        <rFont val="Calibri"/>
        <family val="2"/>
        <charset val="161"/>
        <scheme val="minor"/>
      </rPr>
      <t xml:space="preserve">
Π.χ. Οδηγοί, τεχνίτες, καθαριστές</t>
    </r>
  </si>
  <si>
    <t>Τα ανωτέρω προτεινόμενα ποσά περιλαμβάνουν εργοδοτικές εισφορές. Επίσης έχουν συνυπολογιστεί δώρα και επιδόματα</t>
  </si>
  <si>
    <t>με αναγωγή τους σε δωδεκάμηνο.</t>
  </si>
  <si>
    <t>Οδηγίες Συμπλήρωσης Προϋπολογισμού</t>
  </si>
  <si>
    <t xml:space="preserve">     → Συμπληρώστε το ποσοστό επιχορήγησης (ανώτατο ποσοστό 90% του προϋπολογισμού).</t>
  </si>
  <si>
    <t xml:space="preserve">     → Συμπληρώστε το ποσοστό για τον υπολογισμό των έμμεσων δαπανών (ανώτατο ποσοστό 15% επί του κόστους προσωπικού) </t>
  </si>
  <si>
    <t xml:space="preserve">          το οποίο πρέπει να τεκμηριώσετε.</t>
  </si>
  <si>
    <t xml:space="preserve">     → Συμπληρώστε το ποσό της συνεισφοράς σε είδος, η οποία εισφέρεται αποκλειστικά με εθελοντική εργασία.</t>
  </si>
  <si>
    <t>→ Συμπληρώστε τα ονόματεπώνυμα του προσωπικού που πρόκειται να απασχοληθούν στο έργο και τα καθήκοντά τους.</t>
  </si>
  <si>
    <t>→ Συμπληρώστε τα ονόματεπώνυμα και τον τίτλο/καθήκοντα των εθελοντών στο έργο εφόσον αυτά σας είναι γνωστά.</t>
  </si>
  <si>
    <t>→ Συμπληρώστε τα απαραίτητα αριθμητικά πεδία, αφού λάβετε υπόψη τις αναλυτικές οδηγίες στο κάτω μέρος του πίνακα.</t>
  </si>
  <si>
    <t>→ Συμπληρώστε την περιγραφή και την αιτιολόγηση για τον εξοπλισμό που αποσβένεται και χρεώνεται στο έργο.</t>
  </si>
  <si>
    <t xml:space="preserve">→ Για να συμπεριλάβετε αυτή την κατηγορία δαπανών πρέπει να τεκμηριώσετε ότι ο εν λόγω εξοπλισμός είναι απαραίτητος </t>
  </si>
  <si>
    <t xml:space="preserve">     για την επίτευξη των στόχων του έργου. Κατά την υλοποίηση του έργου θα πρέπει να προσκομίζετε όλα τα απαραίτητα </t>
  </si>
  <si>
    <t xml:space="preserve">     δικαιολογητικά  (μητρώο παγίων, λογιστικά βιβλία ή άλλα ισοδύναμα έγγραφα) που να αποδεικνύουν τα κόστη αυτά.</t>
  </si>
  <si>
    <t xml:space="preserve">     έξοδα αξιολόγησης, έξοδα ελέγχων, μεταφράσεις κ.λπ.</t>
  </si>
  <si>
    <t>Στο φύλλο αυτό γίνεται διαχωρισμός στα κόστη του Φορέα Υλοποίησης  και κάθε εταίρου ξεχωριστά και εμφανίζεται</t>
  </si>
  <si>
    <t>Στο φύλλο αυτό περιγράφονται τα ανώτατα όρια για τα ημερήσια κόστη ταξιδίων σε χώρες εκτός Ελλάδος, καθώς και τα</t>
  </si>
  <si>
    <t>προτεινόμενα ανώτατα όρια για κόστη μισθοδοσίας, χωρισμένα σε κατηγορίες / κλίμακες εργαζομένων.</t>
  </si>
  <si>
    <t xml:space="preserve">→ Πρόκειται για δαπάνες που προκύπτουν άμεσα και είναι αναγκαίες για την υλοποίηση του έργου όπως π.χ. έξοδα δημοσίευσης, </t>
  </si>
  <si>
    <t>→ Για τις υπεργολαβίες πρέπει να τηρούνται οι κανόνες για τις αναθέσεις / προμήθειες τις οποίες θα βρείτε στις αναλυτικές οδηγίες.</t>
  </si>
  <si>
    <r>
      <t xml:space="preserve">Ποσοστό επιχορήγησης / Grant rate→
</t>
    </r>
    <r>
      <rPr>
        <sz val="14"/>
        <color theme="1"/>
        <rFont val="Calibri"/>
        <family val="2"/>
        <charset val="161"/>
        <scheme val="minor"/>
      </rPr>
      <t>(Αναγράψτε το ποσοστό επιχορήγησης το οποίο αιτείστε από τα EEA Grants. Το ανώτατο ποσοστό μπορεί να είναι έως 90% επί του προϋπολογισμού. Please indicate the grant rate you request from the EEA Grants. The grant rate may be up to 90%. of the budget.)</t>
    </r>
  </si>
  <si>
    <r>
      <t xml:space="preserve">Συγχρηματοδότηση του αιτούντος / Applicant's co-financing →
</t>
    </r>
    <r>
      <rPr>
        <sz val="14"/>
        <color theme="1"/>
        <rFont val="Calibri"/>
        <family val="2"/>
        <charset val="161"/>
        <scheme val="minor"/>
      </rPr>
      <t>(Κατώτατο όριο 10% του συνολικού προϋπολογισμού / Minimum 10% of the total budget)</t>
    </r>
  </si>
  <si>
    <t>ΑΝΑΛΥΣΗ ΠΡΟΫΠΟΛΟΓΙΣΜΟΥ / BUDGET ANALYSIS</t>
  </si>
  <si>
    <r>
      <t xml:space="preserve">Υπεργολαβίες
</t>
    </r>
    <r>
      <rPr>
        <sz val="11"/>
        <color theme="1"/>
        <rFont val="Calibri"/>
        <family val="2"/>
        <charset val="161"/>
        <scheme val="minor"/>
      </rPr>
      <t>(Συμφωνίες με τρίτους για την επίτευξη του έργου. Πρέπει να τηρούνται οι κανόνες για τις αναθέσεις / προμήθειες. Τα κόστη των εταίρων δεν είναι Υπεργολαβίες.)</t>
    </r>
    <r>
      <rPr>
        <b/>
        <sz val="11"/>
        <color theme="1"/>
        <rFont val="Calibri"/>
        <family val="2"/>
        <charset val="161"/>
        <scheme val="minor"/>
      </rPr>
      <t xml:space="preserve">
Subcontracting</t>
    </r>
    <r>
      <rPr>
        <b/>
        <sz val="12"/>
        <color theme="1"/>
        <rFont val="Calibri"/>
        <family val="2"/>
        <charset val="161"/>
        <scheme val="minor"/>
      </rPr>
      <t xml:space="preserve"> </t>
    </r>
    <r>
      <rPr>
        <sz val="11"/>
        <color theme="1"/>
        <rFont val="Calibri"/>
        <family val="2"/>
        <charset val="161"/>
        <scheme val="minor"/>
      </rPr>
      <t>(Agreements with third parties for the project implementation. The award should comply with the applicable rules on public procurement. Cost incurred by the project partner should not be considered as subcontracting.)</t>
    </r>
  </si>
  <si>
    <r>
      <t xml:space="preserve">Λοιπές Άμεσες Δαπάνες
</t>
    </r>
    <r>
      <rPr>
        <sz val="11"/>
        <color theme="1"/>
        <rFont val="Calibri"/>
        <family val="2"/>
        <charset val="161"/>
        <scheme val="minor"/>
      </rPr>
      <t>(δαπάνες που προκύπτουν άμεσα και είναι αναγκαίες για την υλοποίηση του έργου όπως π.χ. έξοδα δημοσίευσης, έξοδα αξιολόγησης, έξοδα ελέγχων, μεταφράσεις κλπ)</t>
    </r>
    <r>
      <rPr>
        <b/>
        <sz val="11"/>
        <color theme="1"/>
        <rFont val="Calibri"/>
        <family val="2"/>
        <charset val="161"/>
        <scheme val="minor"/>
      </rPr>
      <t xml:space="preserve">
Other Direct Costs
</t>
    </r>
    <r>
      <rPr>
        <sz val="11"/>
        <color theme="1"/>
        <rFont val="Calibri"/>
        <family val="2"/>
        <charset val="161"/>
        <scheme val="minor"/>
      </rPr>
      <t>(costs directly incurred by the project contract costs such as publications, assessment costs, expenses audits, translations, etc.)</t>
    </r>
  </si>
  <si>
    <t>ΜΕΡΙΚΟ ΣΥΝΟΛΟ ΧΩΡΙΣ Δράσεις Ανάπτυξης ικανοτήτων MKO / SUBTOTAL WITHOUT Capacity Building Component</t>
  </si>
  <si>
    <t>Αιτούμενη Επιχορήγηση (έως 90% του προϋπολογισμού) / Required grant (up to 90% of the budget)</t>
  </si>
  <si>
    <t>Συγχρηματοδότηση του αιτούντος (κατώτατο όριο 10% του συνολικού προϋπολογισμού)
APPLICANT CO-FINANCING (Minimum 10% of total budget)</t>
  </si>
  <si>
    <t xml:space="preserve">   Ονοματεπώνυμο προσωπικού
   Name of Staff Member</t>
  </si>
  <si>
    <r>
      <t>Υπάλληλοι
Employees</t>
    </r>
    <r>
      <rPr>
        <sz val="11"/>
        <color theme="1"/>
        <rFont val="Calibri"/>
        <family val="2"/>
        <scheme val="minor"/>
      </rPr>
      <t/>
    </r>
  </si>
  <si>
    <t xml:space="preserve">   Ονοματεπώνυμο εθελοντή
   Volunteer's name</t>
  </si>
  <si>
    <t>ΜΕΓΙΣΤΟ ΕΠΙΤΡΕΠΤΟ ΠΟΣΟ ΙΔΙΑΣ ΣΥΜΜΕΤΟΧΗΣ ΜΕ ΕΘΕΛΟΝΤΙΚΗ ΕΡΓΑΣΙΑ</t>
  </si>
  <si>
    <t>* Η εθελοντική εργασία αποτιμάται αυτόματα ανάλόγως με την βαθμίδα κατάταξης του εθελοντή, ανα ώρα εθελοντικής εργασίας</t>
  </si>
  <si>
    <r>
      <t xml:space="preserve">Λοιπές άμεσες δαπάνες </t>
    </r>
    <r>
      <rPr>
        <sz val="12"/>
        <color theme="1"/>
        <rFont val="Calibri"/>
        <family val="2"/>
        <charset val="161"/>
        <scheme val="minor"/>
      </rPr>
      <t>(δαπάνες  που προκύπτουν άμεσα και είναι αναγκαίες για την υλοποίηση του έργου όπως δημοσιεύσεις, κόστος εκτίμησης, έλεγχος δαπανών, μεταφράσεις κ.λπ.)</t>
    </r>
    <r>
      <rPr>
        <b/>
        <sz val="20"/>
        <color theme="1"/>
        <rFont val="Calibri"/>
        <family val="2"/>
        <charset val="161"/>
        <scheme val="minor"/>
      </rPr>
      <t xml:space="preserve">
Other direct costs </t>
    </r>
    <r>
      <rPr>
        <sz val="12"/>
        <color theme="1"/>
        <rFont val="Calibri"/>
        <family val="2"/>
        <charset val="161"/>
        <scheme val="minor"/>
      </rPr>
      <t>(costs directly incurred by the project contract costs such as publications, assessment costs, expenses audits, translations, etc.)</t>
    </r>
  </si>
  <si>
    <t>a x b x (c+d+e) + f (1)</t>
  </si>
  <si>
    <t>b x ( g + h ) (2)</t>
  </si>
  <si>
    <t>(1) + (2)</t>
  </si>
  <si>
    <t>Συνολικό κόστος ταξιδίων / Total travel costs</t>
  </si>
  <si>
    <t>Περιγραφή εξοπλισμού
Description of equipment</t>
  </si>
  <si>
    <t>Συνολικό κόστος υπεργολαβιών
Total subcontracting costs</t>
  </si>
  <si>
    <t>Προτεινόμενα ανώτατα όρια μισθολογικού κόστους (Περιλαμβάνουν εργοδοτικές εισφορές, δώρα και επιδόματα)
Suggested maximum salary costs (including employer contributions, Christmas-Easter-Vacation payments)</t>
  </si>
  <si>
    <t>Συνολικό κόστος
Total cost
a x b x c x f x ( d ÷ e )</t>
  </si>
  <si>
    <t>Συμφωνίες με τρίτους για την επίτευξη του έργου. Πρέπει να τηρούνται οι κανόνες για τις αναθέσεις / προμήθειες. Τα κόστη των εταίρων δεν θεωρούνται Υπεργολαβίες.</t>
  </si>
  <si>
    <r>
      <rPr>
        <b/>
        <sz val="11"/>
        <color theme="1"/>
        <rFont val="Calibri"/>
        <family val="2"/>
        <charset val="161"/>
        <scheme val="minor"/>
      </rPr>
      <t xml:space="preserve">Προσωπικό με διευρυμένες συντονιστικές αρμοδιότητες, αποφασιστικό ρόλο και ευθύνη στο Έργο. </t>
    </r>
    <r>
      <rPr>
        <sz val="11"/>
        <color theme="1"/>
        <rFont val="Calibri"/>
        <family val="2"/>
        <charset val="161"/>
        <scheme val="minor"/>
      </rPr>
      <t xml:space="preserve">
Απόφοιτοι γ'βάθμιας εκπαίδευσης με προϋπηρεσία.
Π.χ. Διαχειριστές Έργου, Συντονιστής, Σύμβουλος, Ειδικός</t>
    </r>
  </si>
  <si>
    <t>Instructions on how to fill in the form</t>
  </si>
  <si>
    <t>General Remarks</t>
  </si>
  <si>
    <t>Sheet: “Budget”</t>
  </si>
  <si>
    <t>Sheet: “Personnel”</t>
  </si>
  <si>
    <t>Sheet: “Volunteers”</t>
  </si>
  <si>
    <t>Sheet: “Travel”</t>
  </si>
  <si>
    <t>Sheet: “Depreciation”</t>
  </si>
  <si>
    <t>Sheet: “Equipment cost:</t>
  </si>
  <si>
    <t>Sheet: “Consumables”</t>
  </si>
  <si>
    <t>Sheet: “Subcontracting”</t>
  </si>
  <si>
    <t>Sheet: “Other direct costs”</t>
  </si>
  <si>
    <t>Sheet: “Reconstruction costs”</t>
  </si>
  <si>
    <t>Sheet: “Budget breakdown”</t>
  </si>
  <si>
    <t>Sheet: “Limits”</t>
  </si>
  <si>
    <t>→ In every sheet of the budget form, you need to specify whether each budget line concerns the Project Promoter or Partner.</t>
  </si>
  <si>
    <r>
      <t xml:space="preserve">→ The budget form should be filled in </t>
    </r>
    <r>
      <rPr>
        <b/>
        <u/>
        <sz val="10"/>
        <color theme="1"/>
        <rFont val="Calibri"/>
        <family val="2"/>
        <charset val="161"/>
        <scheme val="minor"/>
      </rPr>
      <t>only</t>
    </r>
    <r>
      <rPr>
        <sz val="10"/>
        <color theme="1"/>
        <rFont val="Calibri"/>
        <family val="2"/>
        <charset val="161"/>
        <scheme val="minor"/>
      </rPr>
      <t xml:space="preserve"> using Microsoft Excel.</t>
    </r>
  </si>
  <si>
    <t>→ Please fill in all cells highlighted yellow. Specifically:</t>
  </si>
  <si>
    <t xml:space="preserve">     → Specify the project grant rate (maximum rate permitted: 90%)</t>
  </si>
  <si>
    <t xml:space="preserve">     → Select the project category, according to the specifications of the corresponding open call for proposals.</t>
  </si>
  <si>
    <t xml:space="preserve">     → Fill in the legal name of the Project Promoter, as well as the name of the project.</t>
  </si>
  <si>
    <t>Select the open call for which you wish to submit a project proposal.</t>
  </si>
  <si>
    <t xml:space="preserve">     → Specify the rate for the calculation of the indirect expenditures for the project (maximum rate permitted: 15%), which should be justified.</t>
  </si>
  <si>
    <t xml:space="preserve">     → Fill in the estimated start and end date of the project.</t>
  </si>
  <si>
    <t>→ Fill in the names of the personnel that will contribute to the implementation of the project, as well as their duties and responsibilities.</t>
  </si>
  <si>
    <t>→ Fill in the percentage (of FTE) that each employee will be assigned to the project.</t>
  </si>
  <si>
    <t>→ According to the type of the personnel (employee or professional), fill in the corresponding columns.</t>
  </si>
  <si>
    <t xml:space="preserve">    automatically.</t>
  </si>
  <si>
    <t>→ Fill in the hours of voluntary work for each volunteer, and the amount corresponding to the respective in-kind contribution will be calculated</t>
  </si>
  <si>
    <t>→ Fill in the name(s) and title/duties of any volunteer(s) contributing to the project, if those are known in advance.</t>
  </si>
  <si>
    <t>→ Select the category corresponding to each volunteer, from the drop-down list.</t>
  </si>
  <si>
    <t>→ Fill in the purpose and destination of the travel.</t>
  </si>
  <si>
    <t>→ Fill in the necessary cells, after consulting with the detailed instructions found at the bottom of the table.</t>
  </si>
  <si>
    <t>→ Fill in the description and justification of the equipment that will be depreciated and charged to the project budget.</t>
  </si>
  <si>
    <t>→ Fill in the necessary cells.</t>
  </si>
  <si>
    <t>→ As Project Promoter of Partner, in order to include this expense category, you will need to justify that the equipment is necessary to achieve</t>
  </si>
  <si>
    <t xml:space="preserve">     the project results. During the project implementation, you will need to keep and present all necessary documents (asset registry, accounting</t>
  </si>
  <si>
    <t xml:space="preserve">      books or other equivalent documents) that verify the corresponding costs.</t>
  </si>
  <si>
    <t>→ Fill in the description, justification, as well as the other cells specified for each item</t>
  </si>
  <si>
    <t>→ It is necessary to justify in writing that all equipment listed is needed to achieve the project results.</t>
  </si>
  <si>
    <t>→ Fill in the description, justification, as well as the other cells specified for each item.</t>
  </si>
  <si>
    <t>→ Fill in the description, justification, as well as the cost of subcontracting.</t>
  </si>
  <si>
    <t>→ Subcontracting is defined as an agreement with a third party to carry out part of the project implementation.</t>
  </si>
  <si>
    <t>→ For all subcontracting, it is necessary to abide by the rules and guidelines, as dictated in the “Guidelines for Applicants”.</t>
  </si>
  <si>
    <t>→ The costs assigned to project Partners are not considered as subcontracting.</t>
  </si>
  <si>
    <t>→ Fill in the description, justification, as well as corresponding amount</t>
  </si>
  <si>
    <t>→ Other direct costs refer to costs that are directly derived from the project implementation contract, such as publication or translation costs,</t>
  </si>
  <si>
    <t xml:space="preserve">     evaluation costs, audit costs, etc.</t>
  </si>
  <si>
    <t>→ Fill in the description, justification, as well as corresponding amount.</t>
  </si>
  <si>
    <t>→ Reconstruction and renovation costs cannot exceed 50% of the eligible direct project expenditures.</t>
  </si>
  <si>
    <t xml:space="preserve">This sheet distinguishes between the budget of the Project Promoter and Partner(s) and presents the contribution of each entity (in % of </t>
  </si>
  <si>
    <t xml:space="preserve">In this sheet, the upper limits for the daily travel expenditure (per diem) for travels outside of Greece are presented, along with the </t>
  </si>
  <si>
    <t>recommended salary cost per each employee tier /category.</t>
  </si>
  <si>
    <t>the total project budget).</t>
  </si>
  <si>
    <t>This sheet is automatically filled in, using the data provided in the other sheets of the spreadsheet.</t>
  </si>
  <si>
    <t>4. Προάσπιση των ανθρωπίνων δικαιωμάτων / Increased support for human rights</t>
  </si>
  <si>
    <t>3. Ενίσχυση της συμμετοχής των πολιτών στα κοινά / Increased citizen participation in civic activities</t>
  </si>
  <si>
    <r>
      <t xml:space="preserve">-        Συνεισφορά σε είδος* 
</t>
    </r>
    <r>
      <rPr>
        <sz val="12"/>
        <color theme="1"/>
        <rFont val="Calibri"/>
        <family val="2"/>
        <charset val="161"/>
        <scheme val="minor"/>
      </rPr>
      <t xml:space="preserve">          (μέχρι το 100% της συγχρηματοδότησης) αποκλειστικά υπό τη μορφή εθελοντικής εργασίας</t>
    </r>
    <r>
      <rPr>
        <b/>
        <sz val="12"/>
        <color theme="1"/>
        <rFont val="Calibri"/>
        <family val="2"/>
        <charset val="161"/>
        <scheme val="minor"/>
      </rPr>
      <t xml:space="preserve">
          In-kind contribution
</t>
    </r>
    <r>
      <rPr>
        <sz val="12"/>
        <color theme="1"/>
        <rFont val="Calibri"/>
        <family val="2"/>
        <charset val="161"/>
        <scheme val="minor"/>
      </rPr>
      <t xml:space="preserve">          (Up to 100% of co-funding), as Voluntary work</t>
    </r>
  </si>
  <si>
    <t xml:space="preserve">          Το ποσό αυτό πρέπει να είναι προϋπολογισμένο.</t>
  </si>
  <si>
    <t xml:space="preserve">     → Fill in the amount of the in-kind contribution, exclusively through voluntary work. This amount needs to be budgeted.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</si>
</sst>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0\ &quot;€&quot;_-;\-* #,##0\ &quot;€&quot;_-;_-* &quot;-&quot;\ &quot;€&quot;_-;_-@_-"/>
    <numFmt numFmtId="164" formatCode="_-* #,##0\ _€_-;\-* #,##0\ _€_-;_-* &quot;-&quot;\ _€_-;_-@_-"/>
    <numFmt numFmtId="165" formatCode="_-* #,##0.00\ _€_-;\-* #,##0.00\ _€_-;_-* &quot;-&quot;??\ _€_-;_-@_-"/>
    <numFmt numFmtId="166" formatCode="_-* #,##0\ _€_-;\-* #,##0\ _€_-;_-* &quot;-&quot;??\ _€_-;_-@_-"/>
    <numFmt numFmtId="167" formatCode="#,##0.00\ &quot;€&quot;"/>
    <numFmt numFmtId="168" formatCode="#,##0\ &quot;€&quot;"/>
    <numFmt numFmtId="169" formatCode="#,##0\ _€"/>
    <numFmt numFmtId="170" formatCode="_-* #,##0.00\ &quot;€&quot;_-;\-* #,##0.00\ &quot;€&quot;_-;_-* &quot;-&quot;\ &quot;€&quot;_-;_-@_-"/>
    <numFmt numFmtId="171" formatCode="_-* #,##0\ _-;\-* #,##0\ _-;_-* &quot;-&quot;\ _-;_-@_-"/>
    <numFmt numFmtId="172" formatCode="_-* #,##0.000\ &quot;€&quot;_-;\-* #,##0.000\ &quot;€&quot;_-;_-* &quot;-&quot;\ &quot;€&quot;_-;_-@_-"/>
    <numFmt numFmtId="173" formatCode="#,##0.0000"/>
  </numFmts>
  <fonts count="43">
    <font>
      <sz val="11"/>
      <color theme="1"/>
      <name val="Calibri"/>
      <family val="2"/>
      <charset val="161"/>
      <scheme val="minor"/>
    </font>
    <font>
      <sz val="11"/>
      <color theme="1"/>
      <name val="Calibri"/>
      <family val="2"/>
      <charset val="161"/>
      <scheme val="minor"/>
    </font>
    <font>
      <b/>
      <sz val="20"/>
      <color theme="1"/>
      <name val="Calibri"/>
      <family val="2"/>
      <charset val="161"/>
      <scheme val="minor"/>
    </font>
    <font>
      <sz val="14"/>
      <color theme="1"/>
      <name val="Calibri"/>
      <family val="2"/>
      <charset val="161"/>
      <scheme val="minor"/>
    </font>
    <font>
      <b/>
      <i/>
      <sz val="20"/>
      <color theme="1"/>
      <name val="Calibri"/>
      <family val="2"/>
      <charset val="161"/>
      <scheme val="minor"/>
    </font>
    <font>
      <b/>
      <sz val="11"/>
      <color theme="1"/>
      <name val="Calibri"/>
      <family val="2"/>
      <charset val="161"/>
      <scheme val="minor"/>
    </font>
    <font>
      <b/>
      <i/>
      <sz val="16"/>
      <color theme="1"/>
      <name val="Calibri"/>
      <family val="2"/>
      <charset val="161"/>
      <scheme val="minor"/>
    </font>
    <font>
      <b/>
      <sz val="9"/>
      <color theme="1"/>
      <name val="Calibri"/>
      <family val="2"/>
      <charset val="161"/>
      <scheme val="minor"/>
    </font>
    <font>
      <b/>
      <sz val="12"/>
      <color theme="1"/>
      <name val="Calibri"/>
      <family val="2"/>
      <charset val="161"/>
      <scheme val="minor"/>
    </font>
    <font>
      <sz val="12"/>
      <color theme="1"/>
      <name val="Calibri"/>
      <family val="2"/>
      <charset val="161"/>
      <scheme val="minor"/>
    </font>
    <font>
      <b/>
      <sz val="16"/>
      <color theme="1"/>
      <name val="Calibri"/>
      <family val="2"/>
      <charset val="161"/>
      <scheme val="minor"/>
    </font>
    <font>
      <b/>
      <sz val="14"/>
      <color theme="1"/>
      <name val="Calibri"/>
      <family val="2"/>
      <charset val="161"/>
      <scheme val="minor"/>
    </font>
    <font>
      <b/>
      <sz val="28"/>
      <color theme="1"/>
      <name val="Calibri"/>
      <family val="2"/>
      <charset val="161"/>
      <scheme val="minor"/>
    </font>
    <font>
      <b/>
      <i/>
      <sz val="12"/>
      <color theme="1"/>
      <name val="Calibri"/>
      <family val="2"/>
      <charset val="161"/>
      <scheme val="minor"/>
    </font>
    <font>
      <i/>
      <sz val="11"/>
      <color theme="1"/>
      <name val="Calibri"/>
      <family val="2"/>
      <charset val="161"/>
      <scheme val="minor"/>
    </font>
    <font>
      <b/>
      <sz val="16"/>
      <name val="Calibri"/>
      <family val="2"/>
      <charset val="161"/>
      <scheme val="minor"/>
    </font>
    <font>
      <b/>
      <sz val="11"/>
      <color theme="1"/>
      <name val="Andalus"/>
      <family val="1"/>
    </font>
    <font>
      <b/>
      <sz val="11"/>
      <color theme="1"/>
      <name val="Calibri"/>
      <family val="2"/>
      <charset val="161"/>
    </font>
    <font>
      <b/>
      <sz val="20"/>
      <name val="Calibri"/>
      <family val="2"/>
      <charset val="161"/>
      <scheme val="minor"/>
    </font>
    <font>
      <sz val="20"/>
      <name val="Calibri"/>
      <family val="2"/>
      <charset val="161"/>
      <scheme val="minor"/>
    </font>
    <font>
      <sz val="11"/>
      <color theme="1"/>
      <name val="Calibri"/>
      <family val="2"/>
      <scheme val="minor"/>
    </font>
    <font>
      <sz val="14"/>
      <color theme="1"/>
      <name val="Calibri"/>
      <family val="2"/>
      <scheme val="minor"/>
    </font>
    <font>
      <b/>
      <sz val="11"/>
      <color theme="1"/>
      <name val="Calibri"/>
      <family val="2"/>
      <scheme val="minor"/>
    </font>
    <font>
      <sz val="10"/>
      <color theme="1"/>
      <name val="Calibri"/>
      <family val="2"/>
      <scheme val="minor"/>
    </font>
    <font>
      <b/>
      <sz val="16"/>
      <name val="Calibri"/>
      <family val="2"/>
      <scheme val="minor"/>
    </font>
    <font>
      <sz val="16"/>
      <name val="Calibri"/>
      <family val="2"/>
      <scheme val="minor"/>
    </font>
    <font>
      <b/>
      <sz val="14"/>
      <color theme="1"/>
      <name val="Calibri"/>
      <family val="2"/>
      <scheme val="minor"/>
    </font>
    <font>
      <b/>
      <sz val="10"/>
      <color theme="1"/>
      <name val="Calibri"/>
      <family val="2"/>
      <scheme val="minor"/>
    </font>
    <font>
      <u/>
      <sz val="11"/>
      <color theme="10"/>
      <name val="Calibri"/>
      <family val="2"/>
      <charset val="161"/>
      <scheme val="minor"/>
    </font>
    <font>
      <b/>
      <sz val="8"/>
      <color theme="1"/>
      <name val="Calibri"/>
      <family val="2"/>
      <charset val="161"/>
      <scheme val="minor"/>
    </font>
    <font>
      <sz val="11"/>
      <name val="Calibri"/>
      <family val="2"/>
      <charset val="161"/>
      <scheme val="minor"/>
    </font>
    <font>
      <b/>
      <sz val="11"/>
      <name val="Calibri"/>
      <family val="2"/>
      <charset val="161"/>
      <scheme val="minor"/>
    </font>
    <font>
      <sz val="9"/>
      <color theme="1"/>
      <name val="Calibri"/>
      <family val="2"/>
      <charset val="161"/>
      <scheme val="minor"/>
    </font>
    <font>
      <sz val="10"/>
      <color theme="1"/>
      <name val="Calibri"/>
      <family val="2"/>
      <charset val="161"/>
      <scheme val="minor"/>
    </font>
    <font>
      <b/>
      <sz val="16"/>
      <color rgb="FFFF0000"/>
      <name val="Calibri"/>
      <family val="2"/>
      <charset val="161"/>
      <scheme val="minor"/>
    </font>
    <font>
      <b/>
      <sz val="18"/>
      <color theme="1"/>
      <name val="Calibri"/>
      <family val="2"/>
      <charset val="161"/>
      <scheme val="minor"/>
    </font>
    <font>
      <b/>
      <u/>
      <sz val="10"/>
      <color theme="1"/>
      <name val="Calibri"/>
      <family val="2"/>
      <charset val="161"/>
      <scheme val="minor"/>
    </font>
    <font>
      <u/>
      <sz val="10"/>
      <color theme="1"/>
      <name val="Calibri"/>
      <family val="2"/>
      <charset val="161"/>
      <scheme val="minor"/>
    </font>
    <font>
      <sz val="8"/>
      <color theme="0"/>
      <name val="Calibri"/>
      <family val="2"/>
      <charset val="161"/>
      <scheme val="minor"/>
    </font>
    <font>
      <sz val="9"/>
      <color theme="0"/>
      <name val="Calibri"/>
      <family val="2"/>
      <charset val="161"/>
      <scheme val="minor"/>
    </font>
    <font>
      <b/>
      <sz val="22"/>
      <color rgb="FFFF0000"/>
      <name val="Calibri"/>
      <family val="2"/>
      <charset val="161"/>
      <scheme val="minor"/>
    </font>
    <font>
      <b/>
      <i/>
      <sz val="18"/>
      <color theme="1"/>
      <name val="Calibri"/>
      <family val="2"/>
      <charset val="161"/>
      <scheme val="minor"/>
    </font>
    <font>
      <b/>
      <sz val="18"/>
      <color theme="1"/>
      <name val="Calibri"/>
      <family val="2"/>
      <charset val="161"/>
    </font>
  </fonts>
  <fills count="14">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24994659260841701"/>
        <bgColor indexed="64"/>
      </patternFill>
    </fill>
    <fill>
      <patternFill patternType="gray125">
        <fgColor auto="1"/>
        <bgColor theme="0" tint="-0.499984740745262"/>
      </patternFill>
    </fill>
    <fill>
      <gradientFill type="path" left="0.5" right="0.5" top="0.5" bottom="0.5">
        <stop position="0">
          <color theme="0"/>
        </stop>
        <stop position="1">
          <color theme="4"/>
        </stop>
      </gradient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4" tint="0.79998168889431442"/>
        <bgColor indexed="64"/>
      </patternFill>
    </fill>
  </fills>
  <borders count="7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top/>
      <bottom style="thin">
        <color indexed="64"/>
      </bottom>
      <diagonal/>
    </border>
    <border>
      <left/>
      <right/>
      <top style="thin">
        <color indexed="64"/>
      </top>
      <bottom/>
      <diagonal/>
    </border>
    <border>
      <left/>
      <right/>
      <top style="hair">
        <color auto="1"/>
      </top>
      <bottom style="hair">
        <color auto="1"/>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165" fontId="1" fillId="0" borderId="0" applyFont="0" applyFill="0" applyBorder="0" applyAlignment="0" applyProtection="0"/>
    <xf numFmtId="0" fontId="28" fillId="0" borderId="0" applyNumberFormat="0" applyFill="0" applyBorder="0" applyAlignment="0" applyProtection="0"/>
  </cellStyleXfs>
  <cellXfs count="495">
    <xf numFmtId="0" fontId="0" fillId="0" borderId="0" xfId="0"/>
    <xf numFmtId="0" fontId="0" fillId="6" borderId="0" xfId="0" applyFont="1" applyFill="1" applyProtection="1">
      <protection hidden="1"/>
    </xf>
    <xf numFmtId="0" fontId="0" fillId="6" borderId="2" xfId="0" applyFont="1" applyFill="1" applyBorder="1" applyProtection="1">
      <protection hidden="1"/>
    </xf>
    <xf numFmtId="0" fontId="0" fillId="6" borderId="0" xfId="0" applyFont="1" applyFill="1" applyAlignment="1" applyProtection="1">
      <alignment horizontal="center"/>
      <protection hidden="1"/>
    </xf>
    <xf numFmtId="0" fontId="0" fillId="6" borderId="0" xfId="0" applyFont="1" applyFill="1" applyBorder="1" applyProtection="1">
      <protection hidden="1"/>
    </xf>
    <xf numFmtId="0" fontId="0" fillId="6" borderId="7" xfId="0" applyFont="1" applyFill="1" applyBorder="1" applyProtection="1">
      <protection hidden="1"/>
    </xf>
    <xf numFmtId="0" fontId="9" fillId="6" borderId="0" xfId="0" applyFont="1" applyFill="1" applyBorder="1" applyAlignment="1" applyProtection="1">
      <alignment vertical="center"/>
      <protection hidden="1"/>
    </xf>
    <xf numFmtId="0" fontId="5" fillId="0" borderId="31"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30" xfId="0" applyFont="1" applyBorder="1" applyAlignment="1" applyProtection="1">
      <alignment horizontal="center" vertical="center" wrapText="1"/>
      <protection hidden="1"/>
    </xf>
    <xf numFmtId="38" fontId="0" fillId="0" borderId="33" xfId="0" applyNumberFormat="1" applyFont="1" applyBorder="1" applyProtection="1">
      <protection locked="0"/>
    </xf>
    <xf numFmtId="167" fontId="0" fillId="0" borderId="20" xfId="0" applyNumberFormat="1" applyFont="1" applyBorder="1" applyProtection="1">
      <protection locked="0"/>
    </xf>
    <xf numFmtId="38" fontId="0" fillId="0" borderId="34" xfId="0" applyNumberFormat="1" applyFont="1" applyBorder="1" applyProtection="1">
      <protection locked="0"/>
    </xf>
    <xf numFmtId="167" fontId="0" fillId="0" borderId="21" xfId="0" applyNumberFormat="1" applyFont="1" applyBorder="1" applyProtection="1">
      <protection locked="0"/>
    </xf>
    <xf numFmtId="0" fontId="5" fillId="0" borderId="37"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5" fillId="0" borderId="35" xfId="0" applyFont="1" applyBorder="1" applyAlignment="1" applyProtection="1">
      <alignment horizontal="center" vertical="center" wrapText="1"/>
      <protection hidden="1"/>
    </xf>
    <xf numFmtId="0" fontId="5" fillId="0" borderId="51"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38" fontId="3" fillId="0" borderId="36" xfId="0" applyNumberFormat="1" applyFont="1" applyBorder="1" applyAlignment="1" applyProtection="1">
      <alignment vertical="center"/>
      <protection locked="0"/>
    </xf>
    <xf numFmtId="38" fontId="3" fillId="0" borderId="10" xfId="0" applyNumberFormat="1" applyFont="1" applyBorder="1" applyAlignment="1" applyProtection="1">
      <alignment vertical="center"/>
      <protection locked="0"/>
    </xf>
    <xf numFmtId="38" fontId="3" fillId="0" borderId="14" xfId="0" applyNumberFormat="1" applyFont="1" applyBorder="1" applyAlignment="1" applyProtection="1">
      <alignment vertical="center"/>
      <protection hidden="1"/>
    </xf>
    <xf numFmtId="0" fontId="3" fillId="8" borderId="19" xfId="0" applyFont="1" applyFill="1" applyBorder="1" applyAlignment="1" applyProtection="1">
      <alignment vertical="center"/>
      <protection hidden="1"/>
    </xf>
    <xf numFmtId="0" fontId="3" fillId="8" borderId="15" xfId="0" applyFont="1" applyFill="1" applyBorder="1" applyAlignment="1" applyProtection="1">
      <alignment vertical="center"/>
      <protection hidden="1"/>
    </xf>
    <xf numFmtId="0" fontId="3" fillId="8" borderId="4" xfId="0" applyFont="1" applyFill="1" applyBorder="1" applyAlignment="1" applyProtection="1">
      <alignment vertical="center"/>
      <protection hidden="1"/>
    </xf>
    <xf numFmtId="4" fontId="3" fillId="0" borderId="21" xfId="0" applyNumberFormat="1" applyFont="1" applyBorder="1" applyAlignment="1" applyProtection="1">
      <alignment vertical="center"/>
      <protection locked="0"/>
    </xf>
    <xf numFmtId="0" fontId="3" fillId="0" borderId="45" xfId="0" applyFont="1" applyBorder="1" applyAlignment="1" applyProtection="1">
      <alignment vertical="center"/>
      <protection locked="0"/>
    </xf>
    <xf numFmtId="0" fontId="8" fillId="0" borderId="14" xfId="0" applyFont="1" applyBorder="1" applyAlignment="1" applyProtection="1">
      <alignment horizontal="center" vertical="center" wrapText="1"/>
      <protection hidden="1"/>
    </xf>
    <xf numFmtId="0" fontId="8" fillId="0" borderId="19" xfId="0" applyFont="1" applyBorder="1" applyAlignment="1" applyProtection="1">
      <alignment horizontal="center" vertical="center" wrapText="1"/>
      <protection hidden="1"/>
    </xf>
    <xf numFmtId="0" fontId="8" fillId="0" borderId="58" xfId="0" applyFont="1" applyBorder="1" applyAlignment="1" applyProtection="1">
      <alignment horizontal="center" vertical="center" wrapText="1"/>
      <protection hidden="1"/>
    </xf>
    <xf numFmtId="0" fontId="8" fillId="0" borderId="9" xfId="0" applyFont="1" applyBorder="1" applyAlignment="1" applyProtection="1">
      <alignment horizontal="center" vertical="center" wrapText="1"/>
      <protection hidden="1"/>
    </xf>
    <xf numFmtId="0" fontId="5" fillId="0" borderId="26" xfId="0" applyFont="1" applyBorder="1" applyAlignment="1" applyProtection="1">
      <alignment horizontal="center" vertical="center" wrapText="1"/>
      <protection hidden="1"/>
    </xf>
    <xf numFmtId="0" fontId="5" fillId="0" borderId="61"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1" fillId="0" borderId="29" xfId="0" applyFont="1" applyBorder="1" applyAlignment="1" applyProtection="1">
      <alignment vertical="center" wrapText="1"/>
      <protection hidden="1"/>
    </xf>
    <xf numFmtId="0" fontId="5" fillId="0" borderId="64" xfId="0" applyFont="1" applyBorder="1" applyAlignment="1" applyProtection="1">
      <alignment horizontal="center" vertical="center" wrapText="1"/>
      <protection hidden="1"/>
    </xf>
    <xf numFmtId="167" fontId="0" fillId="0" borderId="50" xfId="0" applyNumberFormat="1" applyFont="1" applyBorder="1" applyProtection="1">
      <protection locked="0"/>
    </xf>
    <xf numFmtId="167" fontId="0" fillId="0" borderId="45" xfId="0" applyNumberFormat="1" applyFont="1" applyBorder="1" applyProtection="1">
      <protection locked="0"/>
    </xf>
    <xf numFmtId="0" fontId="5" fillId="0" borderId="19" xfId="0" applyFont="1" applyBorder="1" applyAlignment="1" applyProtection="1">
      <alignment horizontal="center" vertical="center" wrapText="1"/>
      <protection hidden="1"/>
    </xf>
    <xf numFmtId="0" fontId="5" fillId="0" borderId="58"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0" fillId="8" borderId="52" xfId="0" applyFont="1" applyFill="1" applyBorder="1" applyAlignment="1" applyProtection="1">
      <alignment vertical="center"/>
      <protection hidden="1"/>
    </xf>
    <xf numFmtId="38" fontId="0" fillId="7" borderId="38" xfId="0" applyNumberFormat="1" applyFont="1" applyFill="1" applyBorder="1" applyAlignment="1" applyProtection="1">
      <alignment vertical="center"/>
      <protection hidden="1"/>
    </xf>
    <xf numFmtId="0" fontId="0" fillId="8" borderId="39" xfId="0" applyFont="1" applyFill="1" applyBorder="1" applyAlignment="1" applyProtection="1">
      <alignment vertical="center"/>
      <protection hidden="1"/>
    </xf>
    <xf numFmtId="0" fontId="0" fillId="8" borderId="48" xfId="0" applyFont="1" applyFill="1" applyBorder="1" applyAlignment="1" applyProtection="1">
      <alignment vertical="center"/>
      <protection hidden="1"/>
    </xf>
    <xf numFmtId="38" fontId="0" fillId="7" borderId="39" xfId="0" applyNumberFormat="1" applyFont="1" applyFill="1" applyBorder="1" applyAlignment="1" applyProtection="1">
      <alignment vertical="center"/>
      <protection hidden="1"/>
    </xf>
    <xf numFmtId="0" fontId="0" fillId="8" borderId="37" xfId="0" applyFont="1" applyFill="1" applyBorder="1" applyAlignment="1" applyProtection="1">
      <alignment vertical="center"/>
      <protection hidden="1"/>
    </xf>
    <xf numFmtId="0" fontId="0" fillId="8" borderId="60" xfId="0" applyFont="1" applyFill="1" applyBorder="1" applyAlignment="1" applyProtection="1">
      <alignment vertical="center"/>
      <protection hidden="1"/>
    </xf>
    <xf numFmtId="0" fontId="0" fillId="8" borderId="42" xfId="0" applyFont="1" applyFill="1" applyBorder="1" applyAlignment="1" applyProtection="1">
      <alignment vertical="center"/>
      <protection hidden="1"/>
    </xf>
    <xf numFmtId="0" fontId="0" fillId="8" borderId="22" xfId="0" applyFont="1" applyFill="1" applyBorder="1" applyAlignment="1" applyProtection="1">
      <alignment vertical="center"/>
      <protection hidden="1"/>
    </xf>
    <xf numFmtId="0" fontId="0" fillId="8" borderId="49" xfId="0" applyFont="1" applyFill="1" applyBorder="1" applyAlignment="1" applyProtection="1">
      <alignment vertical="center"/>
      <protection hidden="1"/>
    </xf>
    <xf numFmtId="42" fontId="0" fillId="7" borderId="41" xfId="0" applyNumberFormat="1" applyFont="1" applyFill="1" applyBorder="1" applyAlignment="1" applyProtection="1">
      <alignment vertical="center"/>
      <protection hidden="1"/>
    </xf>
    <xf numFmtId="0" fontId="0" fillId="8" borderId="40" xfId="0" applyFont="1" applyFill="1" applyBorder="1" applyAlignment="1" applyProtection="1">
      <alignment vertical="center"/>
      <protection hidden="1"/>
    </xf>
    <xf numFmtId="0" fontId="0" fillId="0" borderId="54" xfId="0" applyFont="1" applyBorder="1" applyProtection="1">
      <protection hidden="1"/>
    </xf>
    <xf numFmtId="0" fontId="0" fillId="0" borderId="55" xfId="0" applyFont="1" applyBorder="1" applyProtection="1">
      <protection hidden="1"/>
    </xf>
    <xf numFmtId="0" fontId="22" fillId="0" borderId="37" xfId="0" applyFont="1" applyBorder="1" applyAlignment="1" applyProtection="1">
      <alignment horizontal="center" vertical="center" wrapText="1"/>
      <protection hidden="1"/>
    </xf>
    <xf numFmtId="0" fontId="22" fillId="0" borderId="46" xfId="0" applyFont="1" applyBorder="1" applyAlignment="1" applyProtection="1">
      <alignment horizontal="center" vertical="center" wrapText="1"/>
      <protection hidden="1"/>
    </xf>
    <xf numFmtId="0" fontId="22" fillId="0" borderId="52" xfId="0" applyFont="1" applyBorder="1" applyAlignment="1" applyProtection="1">
      <alignment horizontal="center" vertical="center" wrapText="1"/>
      <protection hidden="1"/>
    </xf>
    <xf numFmtId="0" fontId="22" fillId="0" borderId="40" xfId="0" applyFont="1" applyBorder="1" applyAlignment="1" applyProtection="1">
      <alignment horizontal="center" vertical="center" wrapText="1"/>
      <protection hidden="1"/>
    </xf>
    <xf numFmtId="0" fontId="22" fillId="0" borderId="22" xfId="0" applyFont="1" applyBorder="1" applyAlignment="1" applyProtection="1">
      <alignment horizontal="center" vertical="center" wrapText="1"/>
      <protection hidden="1"/>
    </xf>
    <xf numFmtId="0" fontId="22" fillId="0" borderId="41" xfId="0" applyFont="1" applyBorder="1" applyAlignment="1" applyProtection="1">
      <alignment horizontal="center" vertical="center" wrapText="1"/>
      <protection hidden="1"/>
    </xf>
    <xf numFmtId="0" fontId="22" fillId="0" borderId="47" xfId="0" applyFont="1" applyBorder="1" applyAlignment="1" applyProtection="1">
      <alignment horizontal="center" vertical="center" wrapText="1"/>
      <protection hidden="1"/>
    </xf>
    <xf numFmtId="0" fontId="22" fillId="0" borderId="53" xfId="0" applyFont="1" applyBorder="1" applyAlignment="1" applyProtection="1">
      <alignment horizontal="center" vertical="center" wrapText="1"/>
      <protection hidden="1"/>
    </xf>
    <xf numFmtId="0" fontId="20" fillId="0" borderId="20" xfId="0" applyFont="1" applyBorder="1" applyAlignment="1" applyProtection="1">
      <alignment horizontal="left"/>
      <protection locked="0"/>
    </xf>
    <xf numFmtId="0" fontId="20" fillId="0" borderId="50" xfId="0" applyFont="1" applyBorder="1" applyAlignment="1" applyProtection="1">
      <alignment horizontal="left"/>
      <protection locked="0"/>
    </xf>
    <xf numFmtId="38" fontId="20" fillId="0" borderId="12" xfId="0" applyNumberFormat="1" applyFont="1" applyBorder="1" applyProtection="1">
      <protection locked="0"/>
    </xf>
    <xf numFmtId="38" fontId="20" fillId="0" borderId="20" xfId="0" applyNumberFormat="1" applyFont="1" applyBorder="1" applyProtection="1">
      <protection locked="0"/>
    </xf>
    <xf numFmtId="0" fontId="20" fillId="0" borderId="21" xfId="0" applyFont="1" applyBorder="1" applyAlignment="1" applyProtection="1">
      <alignment horizontal="left"/>
      <protection locked="0"/>
    </xf>
    <xf numFmtId="0" fontId="20" fillId="0" borderId="45" xfId="0" applyFont="1" applyBorder="1" applyAlignment="1" applyProtection="1">
      <alignment horizontal="left"/>
      <protection locked="0"/>
    </xf>
    <xf numFmtId="0" fontId="20" fillId="0" borderId="35" xfId="0" applyFont="1" applyBorder="1" applyAlignment="1" applyProtection="1">
      <alignment horizontal="left"/>
      <protection locked="0"/>
    </xf>
    <xf numFmtId="0" fontId="20" fillId="0" borderId="51" xfId="0" applyFont="1" applyBorder="1" applyAlignment="1" applyProtection="1">
      <alignment horizontal="left"/>
      <protection locked="0"/>
    </xf>
    <xf numFmtId="0" fontId="20" fillId="8" borderId="14" xfId="0" applyFont="1" applyFill="1" applyBorder="1" applyProtection="1">
      <protection hidden="1"/>
    </xf>
    <xf numFmtId="0" fontId="20" fillId="8" borderId="2" xfId="0" applyFont="1" applyFill="1" applyBorder="1" applyProtection="1">
      <protection hidden="1"/>
    </xf>
    <xf numFmtId="0" fontId="20" fillId="8" borderId="52" xfId="0" applyFont="1" applyFill="1" applyBorder="1" applyProtection="1">
      <protection hidden="1"/>
    </xf>
    <xf numFmtId="0" fontId="22" fillId="0" borderId="49" xfId="0" applyFont="1" applyBorder="1" applyAlignment="1" applyProtection="1">
      <alignment horizontal="center" vertical="center" wrapText="1"/>
      <protection hidden="1"/>
    </xf>
    <xf numFmtId="164" fontId="20" fillId="7" borderId="14" xfId="0" applyNumberFormat="1" applyFont="1" applyFill="1" applyBorder="1" applyProtection="1">
      <protection hidden="1"/>
    </xf>
    <xf numFmtId="164" fontId="20" fillId="7" borderId="19" xfId="0" applyNumberFormat="1" applyFont="1" applyFill="1" applyBorder="1" applyProtection="1">
      <protection hidden="1"/>
    </xf>
    <xf numFmtId="0" fontId="20" fillId="8" borderId="58" xfId="0" applyFont="1" applyFill="1" applyBorder="1" applyProtection="1">
      <protection hidden="1"/>
    </xf>
    <xf numFmtId="0" fontId="5" fillId="10" borderId="36" xfId="0" applyFont="1" applyFill="1" applyBorder="1" applyAlignment="1" applyProtection="1">
      <alignment horizontal="center"/>
      <protection hidden="1"/>
    </xf>
    <xf numFmtId="0" fontId="5" fillId="10" borderId="37" xfId="0" applyFont="1" applyFill="1" applyBorder="1" applyAlignment="1" applyProtection="1">
      <alignment horizontal="center"/>
      <protection hidden="1"/>
    </xf>
    <xf numFmtId="0" fontId="0" fillId="0" borderId="10" xfId="0" applyBorder="1" applyProtection="1">
      <protection hidden="1"/>
    </xf>
    <xf numFmtId="0" fontId="0" fillId="0" borderId="11" xfId="0" applyBorder="1" applyProtection="1">
      <protection hidden="1"/>
    </xf>
    <xf numFmtId="0" fontId="0" fillId="0" borderId="40" xfId="0" applyBorder="1" applyProtection="1">
      <protection hidden="1"/>
    </xf>
    <xf numFmtId="0" fontId="0" fillId="0" borderId="41" xfId="0" applyBorder="1" applyProtection="1">
      <protection hidden="1"/>
    </xf>
    <xf numFmtId="0" fontId="3" fillId="8" borderId="58" xfId="0" applyFont="1" applyFill="1" applyBorder="1" applyAlignment="1" applyProtection="1">
      <alignment vertical="center"/>
      <protection hidden="1"/>
    </xf>
    <xf numFmtId="0" fontId="3" fillId="0" borderId="20"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35" xfId="0" applyFont="1" applyBorder="1" applyAlignment="1" applyProtection="1">
      <alignment horizontal="center" vertical="center"/>
      <protection hidden="1"/>
    </xf>
    <xf numFmtId="4" fontId="3" fillId="0" borderId="39" xfId="0" applyNumberFormat="1" applyFont="1" applyBorder="1" applyAlignment="1" applyProtection="1">
      <alignment vertical="center"/>
      <protection locked="0"/>
    </xf>
    <xf numFmtId="0" fontId="3" fillId="0" borderId="48" xfId="0" applyFont="1" applyBorder="1" applyAlignment="1" applyProtection="1">
      <alignment vertical="center"/>
      <protection locked="0"/>
    </xf>
    <xf numFmtId="4" fontId="3" fillId="0" borderId="22" xfId="0" applyNumberFormat="1" applyFont="1" applyBorder="1" applyAlignment="1" applyProtection="1">
      <alignment vertical="center"/>
      <protection locked="0"/>
    </xf>
    <xf numFmtId="0" fontId="3" fillId="0" borderId="49" xfId="0" applyFont="1" applyBorder="1" applyAlignment="1" applyProtection="1">
      <alignment vertical="center"/>
      <protection locked="0"/>
    </xf>
    <xf numFmtId="0" fontId="0" fillId="0" borderId="0" xfId="0" applyAlignment="1" applyProtection="1">
      <alignment vertical="center"/>
      <protection hidden="1"/>
    </xf>
    <xf numFmtId="0" fontId="10" fillId="0" borderId="14" xfId="0" applyFont="1" applyBorder="1" applyProtection="1">
      <protection hidden="1"/>
    </xf>
    <xf numFmtId="0" fontId="4" fillId="0" borderId="2" xfId="0" applyFont="1" applyBorder="1" applyProtection="1">
      <protection hidden="1"/>
    </xf>
    <xf numFmtId="0" fontId="4" fillId="0" borderId="4" xfId="0" applyFont="1" applyBorder="1" applyProtection="1">
      <protection hidden="1"/>
    </xf>
    <xf numFmtId="0" fontId="0" fillId="6" borderId="0" xfId="0" applyFont="1" applyFill="1" applyAlignment="1" applyProtection="1">
      <alignment horizontal="center" vertical="center"/>
      <protection hidden="1"/>
    </xf>
    <xf numFmtId="0" fontId="0" fillId="6" borderId="0" xfId="0" applyFont="1" applyFill="1" applyAlignment="1" applyProtection="1">
      <alignment vertical="center"/>
      <protection hidden="1"/>
    </xf>
    <xf numFmtId="0" fontId="0" fillId="6" borderId="0" xfId="0" applyFont="1" applyFill="1" applyBorder="1" applyAlignment="1" applyProtection="1">
      <protection hidden="1"/>
    </xf>
    <xf numFmtId="0" fontId="9" fillId="6" borderId="8" xfId="0" applyFont="1" applyFill="1" applyBorder="1" applyAlignment="1" applyProtection="1">
      <alignment vertical="center"/>
      <protection hidden="1"/>
    </xf>
    <xf numFmtId="0" fontId="0" fillId="6" borderId="0" xfId="0" applyFill="1" applyProtection="1">
      <protection hidden="1"/>
    </xf>
    <xf numFmtId="38" fontId="3" fillId="0" borderId="40" xfId="0" applyNumberFormat="1" applyFont="1" applyBorder="1" applyAlignment="1" applyProtection="1">
      <alignment vertical="center"/>
      <protection locked="0"/>
    </xf>
    <xf numFmtId="4" fontId="6" fillId="6" borderId="0" xfId="0" applyNumberFormat="1" applyFont="1" applyFill="1" applyBorder="1" applyAlignment="1" applyProtection="1">
      <protection hidden="1"/>
    </xf>
    <xf numFmtId="1" fontId="4" fillId="6" borderId="0" xfId="0" applyNumberFormat="1" applyFont="1" applyFill="1" applyBorder="1" applyAlignment="1" applyProtection="1">
      <alignment horizontal="right" vertical="center"/>
      <protection hidden="1"/>
    </xf>
    <xf numFmtId="0" fontId="5" fillId="0" borderId="9" xfId="0" applyFont="1" applyBorder="1" applyAlignment="1" applyProtection="1">
      <alignment horizontal="center" vertical="center" wrapText="1"/>
      <protection hidden="1"/>
    </xf>
    <xf numFmtId="0" fontId="5" fillId="0" borderId="9" xfId="0" applyFont="1" applyBorder="1" applyAlignment="1" applyProtection="1">
      <alignment horizontal="left" vertical="center" wrapText="1"/>
      <protection hidden="1"/>
    </xf>
    <xf numFmtId="0" fontId="0" fillId="8" borderId="53" xfId="0" applyFont="1" applyFill="1" applyBorder="1" applyAlignment="1" applyProtection="1">
      <alignment vertical="center"/>
      <protection hidden="1"/>
    </xf>
    <xf numFmtId="170" fontId="3" fillId="7" borderId="53" xfId="0" applyNumberFormat="1" applyFont="1" applyFill="1" applyBorder="1" applyAlignment="1" applyProtection="1">
      <alignment vertical="center"/>
      <protection hidden="1"/>
    </xf>
    <xf numFmtId="170" fontId="0" fillId="7" borderId="54" xfId="0" applyNumberFormat="1" applyFont="1" applyFill="1" applyBorder="1" applyAlignment="1" applyProtection="1">
      <alignment vertical="center"/>
      <protection hidden="1"/>
    </xf>
    <xf numFmtId="0" fontId="0" fillId="0" borderId="55" xfId="0" applyFont="1" applyBorder="1" applyAlignment="1" applyProtection="1">
      <alignment horizontal="left" vertical="center"/>
      <protection locked="0"/>
    </xf>
    <xf numFmtId="0" fontId="0" fillId="0" borderId="55" xfId="0" applyFont="1" applyBorder="1" applyAlignment="1" applyProtection="1">
      <alignment vertical="center"/>
      <protection hidden="1"/>
    </xf>
    <xf numFmtId="0" fontId="0" fillId="0" borderId="56" xfId="0" applyFont="1" applyBorder="1" applyAlignment="1" applyProtection="1">
      <alignment horizontal="left" vertical="center"/>
      <protection locked="0"/>
    </xf>
    <xf numFmtId="0" fontId="9" fillId="6" borderId="8" xfId="0" applyFont="1" applyFill="1" applyBorder="1" applyAlignment="1" applyProtection="1">
      <alignment horizontal="center" vertical="center"/>
      <protection hidden="1"/>
    </xf>
    <xf numFmtId="0" fontId="8" fillId="4" borderId="63" xfId="0" applyFont="1" applyFill="1" applyBorder="1" applyAlignment="1" applyProtection="1">
      <alignment horizontal="center" vertical="center" wrapText="1"/>
      <protection hidden="1"/>
    </xf>
    <xf numFmtId="171" fontId="3" fillId="7" borderId="52" xfId="0" applyNumberFormat="1" applyFont="1" applyFill="1" applyBorder="1" applyAlignment="1" applyProtection="1">
      <alignment vertical="center"/>
      <protection hidden="1"/>
    </xf>
    <xf numFmtId="170" fontId="0" fillId="7" borderId="13" xfId="0" applyNumberFormat="1" applyFont="1" applyFill="1" applyBorder="1" applyProtection="1">
      <protection hidden="1"/>
    </xf>
    <xf numFmtId="170" fontId="0" fillId="7" borderId="11" xfId="0" applyNumberFormat="1" applyFont="1" applyFill="1" applyBorder="1" applyProtection="1">
      <protection hidden="1"/>
    </xf>
    <xf numFmtId="170" fontId="0" fillId="7" borderId="41" xfId="0" applyNumberFormat="1" applyFont="1" applyFill="1" applyBorder="1" applyAlignment="1" applyProtection="1">
      <alignment vertical="center"/>
      <protection hidden="1"/>
    </xf>
    <xf numFmtId="167" fontId="20" fillId="0" borderId="20" xfId="0" applyNumberFormat="1" applyFont="1" applyBorder="1" applyProtection="1">
      <protection locked="0"/>
    </xf>
    <xf numFmtId="167" fontId="20" fillId="0" borderId="50" xfId="0" applyNumberFormat="1" applyFont="1" applyBorder="1" applyProtection="1">
      <protection locked="0"/>
    </xf>
    <xf numFmtId="167" fontId="20" fillId="0" borderId="12" xfId="0" applyNumberFormat="1" applyFont="1" applyBorder="1" applyProtection="1">
      <protection locked="0"/>
    </xf>
    <xf numFmtId="167" fontId="20" fillId="0" borderId="65" xfId="0" applyNumberFormat="1" applyFont="1" applyBorder="1" applyProtection="1">
      <protection locked="0"/>
    </xf>
    <xf numFmtId="170" fontId="20" fillId="7" borderId="54" xfId="0" applyNumberFormat="1" applyFont="1" applyFill="1" applyBorder="1" applyProtection="1">
      <protection hidden="1"/>
    </xf>
    <xf numFmtId="170" fontId="20" fillId="7" borderId="9" xfId="0" applyNumberFormat="1" applyFont="1" applyFill="1" applyBorder="1" applyProtection="1">
      <protection hidden="1"/>
    </xf>
    <xf numFmtId="170" fontId="20" fillId="7" borderId="15" xfId="0" applyNumberFormat="1" applyFont="1" applyFill="1" applyBorder="1" applyProtection="1">
      <protection hidden="1"/>
    </xf>
    <xf numFmtId="170" fontId="26" fillId="7" borderId="53" xfId="0" applyNumberFormat="1" applyFont="1" applyFill="1" applyBorder="1" applyProtection="1">
      <protection hidden="1"/>
    </xf>
    <xf numFmtId="170" fontId="20" fillId="7" borderId="13" xfId="0" applyNumberFormat="1" applyFont="1" applyFill="1" applyBorder="1" applyProtection="1">
      <protection hidden="1"/>
    </xf>
    <xf numFmtId="170" fontId="3" fillId="0" borderId="39" xfId="0" applyNumberFormat="1" applyFont="1" applyBorder="1" applyAlignment="1" applyProtection="1">
      <alignment vertical="center"/>
      <protection locked="0"/>
    </xf>
    <xf numFmtId="170" fontId="3" fillId="7" borderId="57" xfId="0" applyNumberFormat="1" applyFont="1" applyFill="1" applyBorder="1" applyAlignment="1" applyProtection="1">
      <alignment vertical="center"/>
      <protection hidden="1"/>
    </xf>
    <xf numFmtId="170" fontId="3" fillId="0" borderId="21" xfId="0" applyNumberFormat="1" applyFont="1" applyBorder="1" applyAlignment="1" applyProtection="1">
      <alignment vertical="center"/>
      <protection locked="0"/>
    </xf>
    <xf numFmtId="170" fontId="3" fillId="0" borderId="22" xfId="0" applyNumberFormat="1" applyFont="1" applyBorder="1" applyAlignment="1" applyProtection="1">
      <alignment vertical="center"/>
      <protection locked="0"/>
    </xf>
    <xf numFmtId="170" fontId="10" fillId="7" borderId="60" xfId="0" applyNumberFormat="1" applyFont="1" applyFill="1" applyBorder="1" applyAlignment="1" applyProtection="1">
      <alignment vertical="center"/>
      <protection hidden="1"/>
    </xf>
    <xf numFmtId="10" fontId="3" fillId="0" borderId="39" xfId="1" applyNumberFormat="1" applyFont="1" applyBorder="1" applyAlignment="1" applyProtection="1">
      <alignment vertical="center"/>
      <protection locked="0"/>
    </xf>
    <xf numFmtId="10" fontId="3" fillId="0" borderId="21" xfId="1" applyNumberFormat="1" applyFont="1" applyBorder="1" applyAlignment="1" applyProtection="1">
      <alignment vertical="center"/>
      <protection locked="0"/>
    </xf>
    <xf numFmtId="10" fontId="3" fillId="0" borderId="22" xfId="1" applyNumberFormat="1" applyFont="1" applyBorder="1" applyAlignment="1" applyProtection="1">
      <alignment vertical="center"/>
      <protection locked="0"/>
    </xf>
    <xf numFmtId="10" fontId="3" fillId="0" borderId="37" xfId="1" applyNumberFormat="1" applyFont="1" applyBorder="1" applyAlignment="1" applyProtection="1">
      <alignment vertical="center"/>
      <protection locked="0"/>
    </xf>
    <xf numFmtId="10" fontId="3" fillId="0" borderId="11" xfId="1" applyNumberFormat="1" applyFont="1" applyBorder="1" applyAlignment="1" applyProtection="1">
      <alignment vertical="center"/>
      <protection locked="0"/>
    </xf>
    <xf numFmtId="10" fontId="3" fillId="0" borderId="41" xfId="1" applyNumberFormat="1" applyFont="1" applyBorder="1" applyAlignment="1" applyProtection="1">
      <alignment vertical="center"/>
      <protection locked="0"/>
    </xf>
    <xf numFmtId="4" fontId="10" fillId="0" borderId="5" xfId="0" applyNumberFormat="1" applyFont="1" applyBorder="1" applyProtection="1">
      <protection hidden="1"/>
    </xf>
    <xf numFmtId="4" fontId="10" fillId="0" borderId="9" xfId="0" applyNumberFormat="1" applyFont="1" applyBorder="1" applyProtection="1">
      <protection hidden="1"/>
    </xf>
    <xf numFmtId="0" fontId="30" fillId="0" borderId="0" xfId="0" applyFont="1" applyFill="1" applyProtection="1">
      <protection hidden="1"/>
    </xf>
    <xf numFmtId="3" fontId="30" fillId="0" borderId="0" xfId="0" applyNumberFormat="1" applyFont="1" applyFill="1" applyProtection="1">
      <protection hidden="1"/>
    </xf>
    <xf numFmtId="9" fontId="30" fillId="0" borderId="0" xfId="0" applyNumberFormat="1" applyFont="1" applyFill="1" applyProtection="1">
      <protection hidden="1"/>
    </xf>
    <xf numFmtId="0" fontId="0" fillId="0" borderId="10" xfId="0" applyFont="1" applyBorder="1" applyAlignment="1" applyProtection="1">
      <alignment vertical="center"/>
      <protection hidden="1"/>
    </xf>
    <xf numFmtId="4" fontId="30" fillId="0" borderId="11" xfId="0" applyNumberFormat="1" applyFont="1" applyFill="1" applyBorder="1" applyAlignment="1" applyProtection="1">
      <alignment horizontal="center"/>
      <protection hidden="1"/>
    </xf>
    <xf numFmtId="0" fontId="0" fillId="0" borderId="40" xfId="0" applyFont="1" applyBorder="1" applyAlignment="1" applyProtection="1">
      <alignment vertical="center"/>
      <protection hidden="1"/>
    </xf>
    <xf numFmtId="4" fontId="30" fillId="0" borderId="41" xfId="0" applyNumberFormat="1" applyFont="1" applyFill="1" applyBorder="1" applyAlignment="1" applyProtection="1">
      <alignment horizontal="center"/>
      <protection hidden="1"/>
    </xf>
    <xf numFmtId="0" fontId="0" fillId="0" borderId="12" xfId="0" applyFont="1" applyBorder="1" applyAlignment="1" applyProtection="1">
      <alignment vertical="center"/>
      <protection hidden="1"/>
    </xf>
    <xf numFmtId="4" fontId="30" fillId="0" borderId="13" xfId="0" applyNumberFormat="1" applyFont="1" applyFill="1" applyBorder="1" applyAlignment="1" applyProtection="1">
      <alignment horizontal="center"/>
      <protection hidden="1"/>
    </xf>
    <xf numFmtId="0" fontId="5" fillId="0" borderId="14" xfId="0" applyFont="1" applyBorder="1" applyAlignment="1" applyProtection="1">
      <alignment vertical="center"/>
      <protection hidden="1"/>
    </xf>
    <xf numFmtId="0" fontId="31" fillId="0" borderId="15" xfId="0" applyFont="1" applyFill="1" applyBorder="1" applyAlignment="1" applyProtection="1">
      <alignment horizontal="center"/>
      <protection hidden="1"/>
    </xf>
    <xf numFmtId="0" fontId="5" fillId="0" borderId="9" xfId="0" applyFont="1" applyBorder="1" applyAlignment="1" applyProtection="1">
      <alignment vertical="center"/>
      <protection hidden="1"/>
    </xf>
    <xf numFmtId="0" fontId="0" fillId="0" borderId="52" xfId="0" applyFont="1" applyBorder="1" applyAlignment="1" applyProtection="1">
      <alignment vertical="center"/>
      <protection hidden="1"/>
    </xf>
    <xf numFmtId="0" fontId="0" fillId="0" borderId="53" xfId="0" applyFont="1" applyBorder="1" applyAlignment="1" applyProtection="1">
      <alignment vertical="center"/>
      <protection hidden="1"/>
    </xf>
    <xf numFmtId="0" fontId="5" fillId="0" borderId="1" xfId="0" applyFont="1" applyBorder="1" applyAlignment="1" applyProtection="1">
      <alignment horizontal="center" vertical="center" wrapText="1"/>
      <protection hidden="1"/>
    </xf>
    <xf numFmtId="0" fontId="0" fillId="0" borderId="70" xfId="0" applyFont="1" applyBorder="1" applyAlignment="1" applyProtection="1">
      <alignment vertical="center"/>
      <protection locked="0"/>
    </xf>
    <xf numFmtId="169" fontId="0" fillId="0" borderId="54" xfId="0" applyNumberFormat="1" applyFont="1" applyBorder="1" applyAlignment="1" applyProtection="1">
      <alignment vertical="center"/>
      <protection locked="0"/>
    </xf>
    <xf numFmtId="169" fontId="0" fillId="0" borderId="55" xfId="0" applyNumberFormat="1" applyFont="1" applyBorder="1" applyAlignment="1" applyProtection="1">
      <alignment vertical="center"/>
      <protection locked="0"/>
    </xf>
    <xf numFmtId="169" fontId="0" fillId="0" borderId="53" xfId="0" applyNumberFormat="1" applyFont="1" applyBorder="1" applyAlignment="1" applyProtection="1">
      <alignment vertical="center"/>
      <protection locked="0"/>
    </xf>
    <xf numFmtId="4" fontId="3" fillId="0" borderId="48" xfId="0" applyNumberFormat="1" applyFont="1" applyBorder="1" applyAlignment="1" applyProtection="1">
      <alignment vertical="center"/>
      <protection locked="0"/>
    </xf>
    <xf numFmtId="4" fontId="3" fillId="0" borderId="45" xfId="0" applyNumberFormat="1" applyFont="1" applyBorder="1" applyAlignment="1" applyProtection="1">
      <alignment vertical="center"/>
      <protection locked="0"/>
    </xf>
    <xf numFmtId="4" fontId="3" fillId="0" borderId="49" xfId="0" applyNumberFormat="1" applyFont="1" applyBorder="1" applyAlignment="1" applyProtection="1">
      <alignment vertical="center"/>
      <protection locked="0"/>
    </xf>
    <xf numFmtId="4" fontId="3" fillId="0" borderId="37" xfId="1" applyNumberFormat="1" applyFont="1" applyBorder="1" applyAlignment="1" applyProtection="1">
      <alignment vertical="center"/>
      <protection locked="0"/>
    </xf>
    <xf numFmtId="4" fontId="3" fillId="0" borderId="11" xfId="1" applyNumberFormat="1" applyFont="1" applyBorder="1" applyAlignment="1" applyProtection="1">
      <alignment vertical="center"/>
      <protection locked="0"/>
    </xf>
    <xf numFmtId="4" fontId="3" fillId="0" borderId="41" xfId="1" applyNumberFormat="1" applyFont="1" applyBorder="1" applyAlignment="1" applyProtection="1">
      <alignment vertical="center"/>
      <protection locked="0"/>
    </xf>
    <xf numFmtId="4" fontId="4" fillId="6" borderId="0" xfId="0" applyNumberFormat="1" applyFont="1" applyFill="1" applyBorder="1" applyAlignment="1" applyProtection="1">
      <alignment horizontal="center" vertical="center"/>
      <protection hidden="1"/>
    </xf>
    <xf numFmtId="4" fontId="2" fillId="6" borderId="0" xfId="0" applyNumberFormat="1" applyFont="1" applyFill="1" applyBorder="1" applyAlignment="1" applyProtection="1">
      <alignment horizontal="center" vertical="center"/>
      <protection hidden="1"/>
    </xf>
    <xf numFmtId="0" fontId="10" fillId="3" borderId="9" xfId="0" applyFont="1" applyFill="1" applyBorder="1" applyAlignment="1" applyProtection="1">
      <alignment horizontal="left" vertical="center" wrapText="1"/>
      <protection hidden="1"/>
    </xf>
    <xf numFmtId="4" fontId="35" fillId="3" borderId="9" xfId="0" applyNumberFormat="1" applyFont="1" applyFill="1" applyBorder="1" applyAlignment="1" applyProtection="1">
      <alignment vertical="center"/>
      <protection hidden="1"/>
    </xf>
    <xf numFmtId="9" fontId="10" fillId="4" borderId="63" xfId="1" applyFont="1" applyFill="1" applyBorder="1" applyAlignment="1" applyProtection="1">
      <alignment horizontal="center" vertical="center" wrapText="1"/>
      <protection hidden="1"/>
    </xf>
    <xf numFmtId="170" fontId="11" fillId="7" borderId="41" xfId="0" applyNumberFormat="1" applyFont="1" applyFill="1" applyBorder="1" applyAlignment="1" applyProtection="1">
      <alignment vertical="center"/>
      <protection hidden="1"/>
    </xf>
    <xf numFmtId="9" fontId="0" fillId="0" borderId="54" xfId="1" applyFont="1" applyBorder="1" applyProtection="1">
      <protection locked="0"/>
    </xf>
    <xf numFmtId="9" fontId="0" fillId="0" borderId="55" xfId="1" applyFont="1" applyBorder="1" applyProtection="1">
      <protection locked="0"/>
    </xf>
    <xf numFmtId="0" fontId="0" fillId="6" borderId="0" xfId="0" applyFont="1" applyFill="1" applyAlignment="1" applyProtection="1">
      <protection hidden="1"/>
    </xf>
    <xf numFmtId="170" fontId="0" fillId="0" borderId="20" xfId="0" applyNumberFormat="1" applyFont="1" applyBorder="1" applyProtection="1">
      <protection locked="0"/>
    </xf>
    <xf numFmtId="170" fontId="0" fillId="0" borderId="50" xfId="0" applyNumberFormat="1" applyFont="1" applyBorder="1" applyProtection="1">
      <protection locked="0"/>
    </xf>
    <xf numFmtId="170" fontId="0" fillId="0" borderId="21" xfId="0" applyNumberFormat="1" applyFont="1" applyBorder="1" applyProtection="1">
      <protection locked="0"/>
    </xf>
    <xf numFmtId="170" fontId="0" fillId="0" borderId="45" xfId="0" applyNumberFormat="1" applyFont="1" applyBorder="1" applyProtection="1">
      <protection locked="0"/>
    </xf>
    <xf numFmtId="0" fontId="9" fillId="0" borderId="21"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37"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21"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0" fontId="0" fillId="0" borderId="2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45" xfId="0" applyFont="1" applyBorder="1" applyAlignment="1" applyProtection="1">
      <alignment horizontal="left" vertical="center" wrapText="1"/>
      <protection locked="0"/>
    </xf>
    <xf numFmtId="0" fontId="0" fillId="0" borderId="35" xfId="0" applyFont="1" applyBorder="1" applyAlignment="1" applyProtection="1">
      <alignment horizontal="left" vertical="center" wrapText="1"/>
      <protection locked="0"/>
    </xf>
    <xf numFmtId="0" fontId="0" fillId="0" borderId="51" xfId="0" applyFont="1" applyBorder="1" applyAlignment="1" applyProtection="1">
      <alignment horizontal="left" vertical="center" wrapText="1"/>
      <protection locked="0"/>
    </xf>
    <xf numFmtId="0" fontId="0" fillId="0" borderId="54" xfId="0" applyFont="1" applyBorder="1" applyAlignment="1" applyProtection="1">
      <alignment horizontal="left" vertical="center"/>
      <protection locked="0"/>
    </xf>
    <xf numFmtId="0" fontId="0" fillId="0" borderId="54" xfId="0" applyBorder="1" applyAlignment="1" applyProtection="1">
      <alignment horizontal="left"/>
      <protection locked="0"/>
    </xf>
    <xf numFmtId="0" fontId="0" fillId="0" borderId="54" xfId="0" applyFont="1" applyBorder="1" applyAlignment="1" applyProtection="1">
      <alignment horizontal="left"/>
      <protection locked="0"/>
    </xf>
    <xf numFmtId="0" fontId="0" fillId="0" borderId="55" xfId="0" applyFont="1" applyBorder="1" applyAlignment="1" applyProtection="1">
      <alignment horizontal="left"/>
      <protection locked="0"/>
    </xf>
    <xf numFmtId="0" fontId="4" fillId="6" borderId="0" xfId="0" applyFont="1" applyFill="1" applyBorder="1" applyAlignment="1" applyProtection="1">
      <alignment horizontal="right" vertical="center"/>
      <protection hidden="1"/>
    </xf>
    <xf numFmtId="0" fontId="5" fillId="0" borderId="14" xfId="0" applyFont="1" applyBorder="1" applyAlignment="1" applyProtection="1">
      <alignment horizontal="center" vertical="center" wrapText="1"/>
      <protection hidden="1"/>
    </xf>
    <xf numFmtId="0" fontId="5" fillId="0" borderId="29" xfId="0" applyFont="1" applyBorder="1" applyAlignment="1" applyProtection="1">
      <alignment horizontal="center" vertical="center" wrapText="1"/>
      <protection hidden="1"/>
    </xf>
    <xf numFmtId="0" fontId="26" fillId="0" borderId="2" xfId="0" applyFont="1" applyBorder="1" applyAlignment="1" applyProtection="1">
      <alignment horizontal="left" wrapText="1"/>
      <protection hidden="1"/>
    </xf>
    <xf numFmtId="0" fontId="22" fillId="0" borderId="36" xfId="0" applyFont="1" applyBorder="1" applyAlignment="1" applyProtection="1">
      <alignment horizontal="center" vertical="center" wrapText="1"/>
      <protection hidden="1"/>
    </xf>
    <xf numFmtId="0" fontId="22" fillId="0" borderId="39" xfId="0" applyFont="1" applyBorder="1" applyAlignment="1" applyProtection="1">
      <alignment horizontal="center" vertical="center" wrapText="1"/>
      <protection hidden="1"/>
    </xf>
    <xf numFmtId="0" fontId="22" fillId="0" borderId="48" xfId="0" applyFont="1" applyBorder="1" applyAlignment="1" applyProtection="1">
      <alignment horizontal="center" vertical="center" wrapText="1"/>
      <protection hidden="1"/>
    </xf>
    <xf numFmtId="0" fontId="5" fillId="0" borderId="36" xfId="0" applyFont="1" applyBorder="1" applyAlignment="1" applyProtection="1">
      <alignment horizontal="center" vertical="center" wrapText="1"/>
      <protection hidden="1"/>
    </xf>
    <xf numFmtId="0" fontId="5" fillId="0" borderId="39" xfId="0" applyFont="1" applyBorder="1" applyAlignment="1" applyProtection="1">
      <alignment horizontal="center" vertical="center" wrapText="1"/>
      <protection hidden="1"/>
    </xf>
    <xf numFmtId="0" fontId="5" fillId="0" borderId="48" xfId="0" applyFont="1" applyBorder="1" applyAlignment="1" applyProtection="1">
      <alignment horizontal="center" vertical="center" wrapText="1"/>
      <protection hidden="1"/>
    </xf>
    <xf numFmtId="0" fontId="11" fillId="0" borderId="2" xfId="0" applyFont="1" applyBorder="1" applyAlignment="1" applyProtection="1">
      <alignment horizontal="left" vertical="center" wrapText="1"/>
      <protection hidden="1"/>
    </xf>
    <xf numFmtId="0" fontId="30" fillId="0" borderId="0" xfId="0" applyFont="1" applyFill="1" applyAlignment="1" applyProtection="1">
      <alignment horizontal="left"/>
      <protection hidden="1"/>
    </xf>
    <xf numFmtId="0" fontId="30" fillId="0" borderId="0" xfId="0" applyFont="1" applyFill="1" applyAlignment="1" applyProtection="1">
      <protection hidden="1"/>
    </xf>
    <xf numFmtId="0" fontId="31" fillId="0" borderId="65" xfId="0" applyFont="1" applyFill="1" applyBorder="1" applyProtection="1">
      <protection hidden="1"/>
    </xf>
    <xf numFmtId="0" fontId="32" fillId="0" borderId="54" xfId="0" applyFont="1" applyBorder="1" applyAlignment="1" applyProtection="1">
      <alignment horizontal="left"/>
      <protection locked="0"/>
    </xf>
    <xf numFmtId="4" fontId="35" fillId="5" borderId="9" xfId="0" applyNumberFormat="1" applyFont="1" applyFill="1" applyBorder="1" applyAlignment="1" applyProtection="1">
      <alignment horizontal="center" vertical="center" wrapText="1"/>
      <protection hidden="1"/>
    </xf>
    <xf numFmtId="0" fontId="32" fillId="0" borderId="54" xfId="0" applyFont="1" applyBorder="1" applyAlignment="1" applyProtection="1">
      <alignment horizontal="left" vertical="center"/>
      <protection locked="0"/>
    </xf>
    <xf numFmtId="0" fontId="9" fillId="0" borderId="54" xfId="0" applyFont="1" applyBorder="1" applyAlignment="1" applyProtection="1">
      <alignment horizontal="left" vertical="center"/>
      <protection locked="0"/>
    </xf>
    <xf numFmtId="0" fontId="0" fillId="0" borderId="55" xfId="0" applyFont="1" applyBorder="1" applyAlignment="1" applyProtection="1">
      <alignment horizontal="left" vertical="center" wrapText="1"/>
      <protection locked="0"/>
    </xf>
    <xf numFmtId="0" fontId="0" fillId="0" borderId="53" xfId="0" applyFont="1" applyBorder="1" applyAlignment="1" applyProtection="1">
      <alignment horizontal="left" vertical="center" wrapText="1"/>
      <protection locked="0"/>
    </xf>
    <xf numFmtId="170" fontId="21" fillId="7" borderId="54" xfId="0" applyNumberFormat="1" applyFont="1" applyFill="1" applyBorder="1" applyAlignment="1" applyProtection="1">
      <alignment vertical="center"/>
      <protection hidden="1"/>
    </xf>
    <xf numFmtId="0" fontId="3" fillId="0" borderId="12"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3" fillId="0" borderId="40" xfId="0" applyFont="1" applyBorder="1" applyAlignment="1" applyProtection="1">
      <alignment horizontal="center" vertical="center"/>
      <protection hidden="1"/>
    </xf>
    <xf numFmtId="0" fontId="0" fillId="0" borderId="4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protection locked="0"/>
    </xf>
    <xf numFmtId="0" fontId="0" fillId="0" borderId="54" xfId="0" applyFont="1" applyBorder="1" applyAlignment="1" applyProtection="1">
      <alignment horizontal="left" vertical="center" wrapText="1"/>
      <protection locked="0"/>
    </xf>
    <xf numFmtId="0" fontId="0" fillId="0" borderId="48" xfId="0" applyFont="1" applyBorder="1" applyAlignment="1" applyProtection="1">
      <alignment horizontal="left" vertical="center"/>
      <protection locked="0"/>
    </xf>
    <xf numFmtId="0" fontId="0" fillId="0" borderId="45" xfId="0" applyFont="1" applyBorder="1" applyAlignment="1" applyProtection="1">
      <alignment horizontal="left" vertical="center"/>
      <protection locked="0"/>
    </xf>
    <xf numFmtId="0" fontId="0" fillId="0" borderId="49" xfId="0" applyFont="1" applyBorder="1" applyAlignment="1" applyProtection="1">
      <alignment horizontal="left" vertical="center"/>
      <protection locked="0"/>
    </xf>
    <xf numFmtId="0" fontId="8" fillId="0" borderId="23" xfId="0" applyFont="1" applyBorder="1" applyAlignment="1" applyProtection="1">
      <alignment horizontal="center" vertical="center" wrapText="1"/>
      <protection hidden="1"/>
    </xf>
    <xf numFmtId="4" fontId="3" fillId="0" borderId="38" xfId="0" applyNumberFormat="1" applyFont="1" applyBorder="1" applyAlignment="1" applyProtection="1">
      <alignment vertical="center"/>
      <protection locked="0"/>
    </xf>
    <xf numFmtId="4" fontId="3" fillId="0" borderId="34" xfId="0" applyNumberFormat="1" applyFont="1" applyBorder="1" applyAlignment="1" applyProtection="1">
      <alignment vertical="center"/>
      <protection locked="0"/>
    </xf>
    <xf numFmtId="4" fontId="3" fillId="0" borderId="42" xfId="0" applyNumberFormat="1" applyFont="1" applyBorder="1" applyAlignment="1" applyProtection="1">
      <alignment vertical="center"/>
      <protection locked="0"/>
    </xf>
    <xf numFmtId="0" fontId="9" fillId="0" borderId="20"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170" fontId="3" fillId="7" borderId="54" xfId="0" applyNumberFormat="1" applyFont="1" applyFill="1" applyBorder="1" applyAlignment="1" applyProtection="1">
      <alignment vertical="center"/>
      <protection hidden="1"/>
    </xf>
    <xf numFmtId="0" fontId="11" fillId="0" borderId="7" xfId="0" applyFont="1" applyBorder="1" applyAlignment="1" applyProtection="1">
      <alignment vertical="center" wrapText="1"/>
      <protection hidden="1"/>
    </xf>
    <xf numFmtId="0" fontId="9" fillId="0" borderId="48" xfId="0" applyFont="1" applyBorder="1" applyAlignment="1" applyProtection="1">
      <alignment horizontal="left" vertical="center"/>
      <protection locked="0"/>
    </xf>
    <xf numFmtId="0" fontId="9" fillId="0" borderId="50" xfId="0" applyFont="1" applyBorder="1" applyAlignment="1" applyProtection="1">
      <alignment horizontal="left" vertical="center"/>
      <protection locked="0"/>
    </xf>
    <xf numFmtId="0" fontId="9" fillId="0" borderId="64" xfId="0" applyFont="1" applyBorder="1" applyAlignment="1" applyProtection="1">
      <alignment horizontal="left" vertical="center"/>
      <protection locked="0"/>
    </xf>
    <xf numFmtId="4" fontId="10" fillId="0" borderId="9" xfId="0" applyNumberFormat="1" applyFont="1" applyBorder="1" applyAlignment="1" applyProtection="1">
      <alignment vertical="center"/>
      <protection hidden="1"/>
    </xf>
    <xf numFmtId="0" fontId="10" fillId="0" borderId="5" xfId="0" applyFont="1" applyBorder="1" applyAlignment="1" applyProtection="1">
      <alignment horizontal="right"/>
      <protection hidden="1"/>
    </xf>
    <xf numFmtId="0" fontId="9" fillId="0" borderId="24" xfId="0" applyFont="1" applyBorder="1" applyAlignment="1" applyProtection="1">
      <alignment horizontal="left" vertical="center"/>
      <protection locked="0"/>
    </xf>
    <xf numFmtId="0" fontId="9" fillId="0" borderId="70" xfId="0" applyFont="1" applyBorder="1" applyAlignment="1" applyProtection="1">
      <alignment horizontal="left" vertical="center"/>
      <protection locked="0"/>
    </xf>
    <xf numFmtId="0" fontId="9" fillId="0" borderId="59" xfId="0" applyFont="1" applyBorder="1" applyAlignment="1" applyProtection="1">
      <alignment horizontal="left" vertical="center"/>
      <protection locked="0"/>
    </xf>
    <xf numFmtId="0" fontId="30" fillId="0" borderId="0" xfId="0" applyFont="1" applyFill="1" applyAlignment="1" applyProtection="1">
      <alignment wrapText="1"/>
      <protection hidden="1"/>
    </xf>
    <xf numFmtId="0" fontId="11" fillId="5" borderId="1" xfId="0" applyFont="1" applyFill="1" applyBorder="1" applyAlignment="1" applyProtection="1">
      <alignment horizontal="left" vertical="center" wrapText="1"/>
      <protection locked="0"/>
    </xf>
    <xf numFmtId="173" fontId="0" fillId="6" borderId="0" xfId="0" applyNumberFormat="1" applyFont="1" applyFill="1" applyProtection="1">
      <protection hidden="1"/>
    </xf>
    <xf numFmtId="0" fontId="11" fillId="2" borderId="1" xfId="0" applyFont="1" applyFill="1" applyBorder="1" applyAlignment="1" applyProtection="1">
      <alignment horizontal="right" vertical="center" wrapText="1"/>
      <protection hidden="1"/>
    </xf>
    <xf numFmtId="0" fontId="11" fillId="6" borderId="1" xfId="0" applyFont="1" applyFill="1" applyBorder="1" applyAlignment="1" applyProtection="1">
      <alignment horizontal="right" vertical="center" wrapText="1"/>
      <protection hidden="1"/>
    </xf>
    <xf numFmtId="170" fontId="3" fillId="7" borderId="52" xfId="0" applyNumberFormat="1" applyFont="1" applyFill="1" applyBorder="1" applyAlignment="1" applyProtection="1">
      <alignment vertical="center"/>
      <protection locked="0"/>
    </xf>
    <xf numFmtId="170" fontId="3" fillId="7" borderId="54" xfId="0" applyNumberFormat="1" applyFont="1" applyFill="1" applyBorder="1" applyAlignment="1" applyProtection="1">
      <alignment vertical="center"/>
      <protection locked="0"/>
    </xf>
    <xf numFmtId="170" fontId="3" fillId="7" borderId="60" xfId="0" applyNumberFormat="1" applyFont="1" applyFill="1" applyBorder="1" applyAlignment="1" applyProtection="1">
      <alignment vertical="center"/>
      <protection locked="0"/>
    </xf>
    <xf numFmtId="0" fontId="36" fillId="6" borderId="0" xfId="0" applyFont="1" applyFill="1" applyProtection="1">
      <protection hidden="1"/>
    </xf>
    <xf numFmtId="0" fontId="33" fillId="6" borderId="0" xfId="0" applyFont="1" applyFill="1" applyProtection="1">
      <protection hidden="1"/>
    </xf>
    <xf numFmtId="0" fontId="5" fillId="0" borderId="52" xfId="0" applyFont="1" applyBorder="1" applyAlignment="1" applyProtection="1">
      <alignment horizontal="center" vertical="center" wrapText="1"/>
      <protection hidden="1"/>
    </xf>
    <xf numFmtId="4" fontId="7" fillId="3" borderId="54" xfId="0" applyNumberFormat="1" applyFont="1" applyFill="1" applyBorder="1" applyAlignment="1" applyProtection="1">
      <alignment vertical="center" wrapText="1"/>
      <protection hidden="1"/>
    </xf>
    <xf numFmtId="10" fontId="7" fillId="3" borderId="54" xfId="1" applyNumberFormat="1" applyFont="1" applyFill="1" applyBorder="1" applyAlignment="1" applyProtection="1">
      <alignment vertical="center" wrapText="1"/>
      <protection hidden="1"/>
    </xf>
    <xf numFmtId="4" fontId="32" fillId="2" borderId="55" xfId="0" applyNumberFormat="1" applyFont="1" applyFill="1" applyBorder="1" applyAlignment="1" applyProtection="1">
      <alignment vertical="center" wrapText="1"/>
      <protection hidden="1"/>
    </xf>
    <xf numFmtId="10" fontId="32" fillId="2" borderId="55" xfId="1" applyNumberFormat="1" applyFont="1" applyFill="1" applyBorder="1" applyAlignment="1" applyProtection="1">
      <alignment vertical="center" wrapText="1"/>
      <protection hidden="1"/>
    </xf>
    <xf numFmtId="4" fontId="32" fillId="2" borderId="53" xfId="0" applyNumberFormat="1" applyFont="1" applyFill="1" applyBorder="1" applyAlignment="1" applyProtection="1">
      <alignment vertical="center" wrapText="1"/>
      <protection hidden="1"/>
    </xf>
    <xf numFmtId="10" fontId="32" fillId="2" borderId="53" xfId="1" applyNumberFormat="1" applyFont="1" applyFill="1" applyBorder="1" applyAlignment="1" applyProtection="1">
      <alignment vertical="center" wrapText="1"/>
      <protection hidden="1"/>
    </xf>
    <xf numFmtId="4" fontId="7" fillId="3" borderId="9" xfId="0" applyNumberFormat="1" applyFont="1" applyFill="1" applyBorder="1" applyAlignment="1" applyProtection="1">
      <alignment vertical="center" wrapText="1"/>
      <protection hidden="1"/>
    </xf>
    <xf numFmtId="10" fontId="7" fillId="3" borderId="9" xfId="1" applyNumberFormat="1" applyFont="1" applyFill="1" applyBorder="1" applyAlignment="1" applyProtection="1">
      <alignment vertical="center" wrapText="1"/>
      <protection hidden="1"/>
    </xf>
    <xf numFmtId="0" fontId="32" fillId="2" borderId="55" xfId="0" applyFont="1" applyFill="1" applyBorder="1" applyAlignment="1" applyProtection="1">
      <alignment vertical="center" wrapText="1"/>
      <protection hidden="1"/>
    </xf>
    <xf numFmtId="0" fontId="32" fillId="2" borderId="53" xfId="0" applyFont="1" applyFill="1" applyBorder="1" applyAlignment="1" applyProtection="1">
      <alignment vertical="center" wrapText="1"/>
      <protection hidden="1"/>
    </xf>
    <xf numFmtId="0" fontId="7" fillId="3" borderId="54" xfId="0" applyFont="1" applyFill="1" applyBorder="1" applyAlignment="1" applyProtection="1">
      <alignment vertical="center" wrapText="1"/>
      <protection hidden="1"/>
    </xf>
    <xf numFmtId="0" fontId="7" fillId="3" borderId="9" xfId="0" applyFont="1" applyFill="1" applyBorder="1" applyAlignment="1" applyProtection="1">
      <alignment vertical="center" wrapText="1"/>
      <protection hidden="1"/>
    </xf>
    <xf numFmtId="0" fontId="32" fillId="2" borderId="54" xfId="0" applyFont="1" applyFill="1" applyBorder="1" applyAlignment="1" applyProtection="1">
      <alignment vertical="center" wrapText="1"/>
      <protection hidden="1"/>
    </xf>
    <xf numFmtId="0" fontId="7" fillId="4" borderId="9" xfId="0" applyFont="1" applyFill="1" applyBorder="1" applyAlignment="1" applyProtection="1">
      <alignment horizontal="center" vertical="center" wrapText="1"/>
      <protection hidden="1"/>
    </xf>
    <xf numFmtId="0" fontId="7" fillId="4" borderId="9" xfId="0" applyFont="1" applyFill="1" applyBorder="1" applyAlignment="1" applyProtection="1">
      <alignment horizontal="left" vertical="center" wrapText="1"/>
      <protection hidden="1"/>
    </xf>
    <xf numFmtId="4" fontId="7" fillId="3" borderId="52" xfId="0" applyNumberFormat="1" applyFont="1" applyFill="1" applyBorder="1" applyAlignment="1" applyProtection="1">
      <alignment vertical="center" wrapText="1"/>
      <protection hidden="1"/>
    </xf>
    <xf numFmtId="170" fontId="3" fillId="7" borderId="6" xfId="0" applyNumberFormat="1" applyFont="1" applyFill="1" applyBorder="1" applyAlignment="1" applyProtection="1">
      <alignment vertical="center"/>
      <protection hidden="1"/>
    </xf>
    <xf numFmtId="4" fontId="2" fillId="11" borderId="9" xfId="0" applyNumberFormat="1" applyFont="1" applyFill="1" applyBorder="1" applyProtection="1">
      <protection hidden="1"/>
    </xf>
    <xf numFmtId="0" fontId="11" fillId="3" borderId="1" xfId="0" applyFont="1" applyFill="1" applyBorder="1" applyAlignment="1" applyProtection="1">
      <alignment horizontal="right" vertical="center"/>
      <protection hidden="1"/>
    </xf>
    <xf numFmtId="0" fontId="38" fillId="6" borderId="0" xfId="0" applyFont="1" applyFill="1" applyBorder="1" applyAlignment="1" applyProtection="1">
      <alignment vertical="center" wrapText="1"/>
      <protection hidden="1"/>
    </xf>
    <xf numFmtId="4" fontId="32" fillId="2" borderId="54" xfId="0" applyNumberFormat="1" applyFont="1" applyFill="1" applyBorder="1" applyProtection="1">
      <protection hidden="1"/>
    </xf>
    <xf numFmtId="10" fontId="32" fillId="2" borderId="54" xfId="1" applyNumberFormat="1" applyFont="1" applyFill="1" applyBorder="1" applyProtection="1">
      <protection hidden="1"/>
    </xf>
    <xf numFmtId="0" fontId="7" fillId="0" borderId="9" xfId="0" applyFont="1" applyBorder="1" applyAlignment="1" applyProtection="1">
      <alignment horizontal="center"/>
      <protection hidden="1"/>
    </xf>
    <xf numFmtId="0" fontId="39" fillId="6" borderId="0" xfId="0" applyFont="1" applyFill="1" applyBorder="1" applyProtection="1">
      <protection hidden="1"/>
    </xf>
    <xf numFmtId="4" fontId="32" fillId="2" borderId="55" xfId="0" applyNumberFormat="1" applyFont="1" applyFill="1" applyBorder="1" applyProtection="1">
      <protection hidden="1"/>
    </xf>
    <xf numFmtId="10" fontId="32" fillId="2" borderId="55" xfId="1" applyNumberFormat="1" applyFont="1" applyFill="1" applyBorder="1" applyProtection="1">
      <protection hidden="1"/>
    </xf>
    <xf numFmtId="4" fontId="32" fillId="2" borderId="53" xfId="0" applyNumberFormat="1" applyFont="1" applyFill="1" applyBorder="1" applyProtection="1">
      <protection hidden="1"/>
    </xf>
    <xf numFmtId="10" fontId="32" fillId="2" borderId="53" xfId="1" applyNumberFormat="1" applyFont="1" applyFill="1" applyBorder="1" applyProtection="1">
      <protection hidden="1"/>
    </xf>
    <xf numFmtId="4" fontId="32" fillId="2" borderId="6" xfId="0" applyNumberFormat="1" applyFont="1" applyFill="1" applyBorder="1" applyProtection="1">
      <protection hidden="1"/>
    </xf>
    <xf numFmtId="0" fontId="32" fillId="6" borderId="0" xfId="0" applyFont="1" applyFill="1" applyProtection="1">
      <protection hidden="1"/>
    </xf>
    <xf numFmtId="0" fontId="7" fillId="6" borderId="0" xfId="0" applyFont="1" applyFill="1" applyAlignment="1" applyProtection="1">
      <alignment horizontal="center"/>
      <protection hidden="1"/>
    </xf>
    <xf numFmtId="0" fontId="5" fillId="2" borderId="1" xfId="0" applyFont="1" applyFill="1" applyBorder="1" applyAlignment="1" applyProtection="1">
      <alignment vertical="center" wrapText="1"/>
      <protection hidden="1"/>
    </xf>
    <xf numFmtId="0" fontId="4" fillId="6" borderId="18" xfId="0" applyFont="1" applyFill="1" applyBorder="1" applyAlignment="1" applyProtection="1">
      <alignment vertical="center"/>
      <protection hidden="1"/>
    </xf>
    <xf numFmtId="0" fontId="10" fillId="4" borderId="9" xfId="0" applyFont="1" applyFill="1" applyBorder="1" applyAlignment="1" applyProtection="1">
      <alignment horizontal="center" vertical="center" wrapText="1"/>
      <protection hidden="1"/>
    </xf>
    <xf numFmtId="0" fontId="11" fillId="2" borderId="1" xfId="0" applyFont="1" applyFill="1" applyBorder="1" applyAlignment="1" applyProtection="1">
      <alignment horizontal="left" vertical="center" wrapText="1"/>
      <protection hidden="1"/>
    </xf>
    <xf numFmtId="0" fontId="7" fillId="0" borderId="7" xfId="0" applyFont="1" applyBorder="1" applyAlignment="1" applyProtection="1">
      <alignment horizontal="center" vertical="center"/>
      <protection hidden="1"/>
    </xf>
    <xf numFmtId="0" fontId="5" fillId="2" borderId="59" xfId="0" applyFont="1" applyFill="1" applyBorder="1" applyAlignment="1" applyProtection="1">
      <alignment vertical="center" wrapText="1"/>
      <protection hidden="1"/>
    </xf>
    <xf numFmtId="0" fontId="8" fillId="4" borderId="9" xfId="0" applyFont="1" applyFill="1" applyBorder="1" applyAlignment="1" applyProtection="1">
      <alignment horizontal="center" vertical="center" wrapText="1"/>
      <protection hidden="1"/>
    </xf>
    <xf numFmtId="4" fontId="35" fillId="3" borderId="44" xfId="0" applyNumberFormat="1" applyFont="1" applyFill="1" applyBorder="1" applyAlignment="1" applyProtection="1">
      <alignment horizontal="right" vertical="center"/>
      <protection hidden="1"/>
    </xf>
    <xf numFmtId="4" fontId="35" fillId="3" borderId="60" xfId="0" applyNumberFormat="1" applyFont="1" applyFill="1" applyBorder="1" applyAlignment="1" applyProtection="1">
      <alignment vertical="center"/>
      <protection hidden="1"/>
    </xf>
    <xf numFmtId="4" fontId="35" fillId="3" borderId="4" xfId="0" applyNumberFormat="1" applyFont="1" applyFill="1" applyBorder="1" applyAlignment="1" applyProtection="1">
      <alignment vertical="center"/>
      <protection hidden="1"/>
    </xf>
    <xf numFmtId="10" fontId="35" fillId="13" borderId="9" xfId="1" applyNumberFormat="1" applyFont="1" applyFill="1" applyBorder="1" applyAlignment="1" applyProtection="1">
      <alignment horizontal="center" vertical="center"/>
      <protection hidden="1"/>
    </xf>
    <xf numFmtId="10" fontId="35" fillId="5" borderId="9" xfId="1" applyNumberFormat="1" applyFont="1" applyFill="1" applyBorder="1" applyAlignment="1" applyProtection="1">
      <alignment horizontal="center" vertical="center"/>
      <protection locked="0"/>
    </xf>
    <xf numFmtId="10" fontId="35" fillId="3" borderId="9" xfId="1" applyNumberFormat="1" applyFont="1" applyFill="1" applyBorder="1" applyAlignment="1" applyProtection="1">
      <alignment horizontal="center" vertical="center"/>
      <protection hidden="1"/>
    </xf>
    <xf numFmtId="14" fontId="35" fillId="5" borderId="9" xfId="1" applyNumberFormat="1" applyFont="1" applyFill="1" applyBorder="1" applyAlignment="1" applyProtection="1">
      <alignment horizontal="center" vertical="center"/>
      <protection locked="0"/>
    </xf>
    <xf numFmtId="3" fontId="35" fillId="3" borderId="9" xfId="1" applyNumberFormat="1" applyFont="1" applyFill="1" applyBorder="1" applyAlignment="1" applyProtection="1">
      <alignment horizontal="center" vertical="center"/>
      <protection hidden="1"/>
    </xf>
    <xf numFmtId="0" fontId="41" fillId="2" borderId="59" xfId="0" applyFont="1" applyFill="1" applyBorder="1" applyAlignment="1" applyProtection="1">
      <alignment vertical="center" wrapText="1"/>
      <protection hidden="1"/>
    </xf>
    <xf numFmtId="4" fontId="2" fillId="3" borderId="5" xfId="0" applyNumberFormat="1" applyFont="1" applyFill="1" applyBorder="1" applyAlignment="1" applyProtection="1">
      <alignment horizontal="right" vertical="center"/>
      <protection hidden="1"/>
    </xf>
    <xf numFmtId="4" fontId="2" fillId="12" borderId="9" xfId="0" applyNumberFormat="1" applyFont="1" applyFill="1" applyBorder="1" applyAlignment="1" applyProtection="1">
      <alignment vertical="center"/>
      <protection hidden="1"/>
    </xf>
    <xf numFmtId="0" fontId="3" fillId="6" borderId="0" xfId="0" applyFont="1" applyFill="1" applyProtection="1">
      <protection hidden="1"/>
    </xf>
    <xf numFmtId="0" fontId="0" fillId="6" borderId="0" xfId="0" applyFill="1" applyAlignment="1" applyProtection="1">
      <alignment vertical="center"/>
      <protection hidden="1"/>
    </xf>
    <xf numFmtId="0" fontId="0" fillId="0" borderId="36"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9" fillId="0" borderId="36" xfId="0" applyFont="1" applyBorder="1" applyAlignment="1" applyProtection="1">
      <alignment horizontal="center" vertical="center" wrapText="1"/>
      <protection hidden="1"/>
    </xf>
    <xf numFmtId="0" fontId="9" fillId="0" borderId="10" xfId="0" applyFont="1" applyBorder="1" applyAlignment="1" applyProtection="1">
      <alignment horizontal="center" vertical="center" wrapText="1"/>
      <protection hidden="1"/>
    </xf>
    <xf numFmtId="0" fontId="9" fillId="6" borderId="0" xfId="0" applyFont="1" applyFill="1" applyAlignment="1" applyProtection="1">
      <alignment vertical="center" wrapText="1"/>
      <protection hidden="1"/>
    </xf>
    <xf numFmtId="0" fontId="9" fillId="0" borderId="40" xfId="0" applyFont="1" applyBorder="1" applyAlignment="1" applyProtection="1">
      <alignment horizontal="center" vertical="center" wrapText="1"/>
      <protection hidden="1"/>
    </xf>
    <xf numFmtId="0" fontId="8" fillId="6" borderId="0" xfId="0" applyFont="1" applyFill="1" applyAlignment="1" applyProtection="1">
      <alignment horizontal="center" vertical="center"/>
      <protection hidden="1"/>
    </xf>
    <xf numFmtId="0" fontId="4" fillId="6" borderId="0" xfId="0" applyFont="1" applyFill="1" applyBorder="1" applyAlignment="1" applyProtection="1">
      <alignment horizontal="left"/>
      <protection hidden="1"/>
    </xf>
    <xf numFmtId="3" fontId="4" fillId="6" borderId="0" xfId="0" applyNumberFormat="1" applyFont="1" applyFill="1" applyBorder="1" applyProtection="1">
      <protection hidden="1"/>
    </xf>
    <xf numFmtId="0" fontId="14" fillId="6" borderId="0" xfId="0" applyFont="1" applyFill="1" applyProtection="1">
      <protection hidden="1"/>
    </xf>
    <xf numFmtId="0" fontId="14" fillId="6" borderId="0" xfId="0" applyFont="1" applyFill="1" applyAlignment="1" applyProtection="1">
      <protection hidden="1"/>
    </xf>
    <xf numFmtId="0" fontId="0" fillId="6" borderId="0" xfId="0" applyFill="1" applyAlignment="1" applyProtection="1">
      <protection hidden="1"/>
    </xf>
    <xf numFmtId="0" fontId="3" fillId="0" borderId="36" xfId="0" applyFont="1" applyBorder="1" applyAlignment="1" applyProtection="1">
      <alignment horizontal="center" vertical="center"/>
      <protection hidden="1"/>
    </xf>
    <xf numFmtId="0" fontId="3" fillId="6" borderId="0" xfId="0" applyFont="1" applyFill="1" applyAlignment="1" applyProtection="1">
      <alignment vertical="center"/>
      <protection hidden="1"/>
    </xf>
    <xf numFmtId="0" fontId="26" fillId="6" borderId="0" xfId="0" applyFont="1" applyFill="1" applyProtection="1">
      <protection hidden="1"/>
    </xf>
    <xf numFmtId="0" fontId="28" fillId="6" borderId="0" xfId="3" applyFill="1" applyProtection="1">
      <protection hidden="1"/>
    </xf>
    <xf numFmtId="0" fontId="20" fillId="6" borderId="0" xfId="0" applyFont="1" applyFill="1" applyAlignment="1" applyProtection="1">
      <alignment vertical="center"/>
      <protection hidden="1"/>
    </xf>
    <xf numFmtId="0" fontId="20" fillId="6" borderId="0" xfId="0" applyFont="1" applyFill="1" applyAlignment="1" applyProtection="1">
      <alignment horizontal="center" vertical="center"/>
      <protection hidden="1"/>
    </xf>
    <xf numFmtId="0" fontId="20" fillId="6" borderId="0" xfId="0" applyFont="1" applyFill="1" applyProtection="1">
      <protection hidden="1"/>
    </xf>
    <xf numFmtId="0" fontId="21" fillId="6" borderId="0" xfId="0" applyFont="1" applyFill="1" applyProtection="1">
      <protection hidden="1"/>
    </xf>
    <xf numFmtId="0" fontId="23" fillId="6" borderId="0" xfId="0" applyFont="1" applyFill="1" applyProtection="1">
      <protection hidden="1"/>
    </xf>
    <xf numFmtId="0" fontId="27" fillId="6" borderId="0" xfId="0" applyFont="1" applyFill="1" applyProtection="1">
      <protection hidden="1"/>
    </xf>
    <xf numFmtId="0" fontId="23" fillId="6" borderId="65" xfId="0" applyFont="1" applyFill="1" applyBorder="1" applyProtection="1">
      <protection hidden="1"/>
    </xf>
    <xf numFmtId="0" fontId="23" fillId="6" borderId="0" xfId="0" applyFont="1" applyFill="1" applyBorder="1" applyProtection="1">
      <protection hidden="1"/>
    </xf>
    <xf numFmtId="0" fontId="23" fillId="6" borderId="67" xfId="0" applyFont="1" applyFill="1" applyBorder="1" applyAlignment="1" applyProtection="1">
      <alignment horizontal="center" vertical="center"/>
      <protection hidden="1"/>
    </xf>
    <xf numFmtId="0" fontId="23" fillId="6" borderId="67" xfId="0" applyFont="1" applyFill="1" applyBorder="1" applyProtection="1">
      <protection hidden="1"/>
    </xf>
    <xf numFmtId="167" fontId="23" fillId="6" borderId="67" xfId="0" applyNumberFormat="1" applyFont="1" applyFill="1" applyBorder="1" applyAlignment="1" applyProtection="1">
      <protection hidden="1"/>
    </xf>
    <xf numFmtId="168" fontId="23" fillId="6" borderId="67" xfId="0" applyNumberFormat="1" applyFont="1" applyFill="1" applyBorder="1" applyAlignment="1" applyProtection="1">
      <protection hidden="1"/>
    </xf>
    <xf numFmtId="168" fontId="23" fillId="6" borderId="67" xfId="0" applyNumberFormat="1" applyFont="1" applyFill="1" applyBorder="1" applyAlignment="1" applyProtection="1">
      <alignment horizontal="right"/>
      <protection hidden="1"/>
    </xf>
    <xf numFmtId="0" fontId="23" fillId="6" borderId="0" xfId="0" applyFont="1" applyFill="1" applyAlignment="1" applyProtection="1">
      <alignment horizontal="center" vertical="center"/>
      <protection hidden="1"/>
    </xf>
    <xf numFmtId="0" fontId="23" fillId="6" borderId="0" xfId="0" applyFont="1" applyFill="1" applyBorder="1" applyAlignment="1" applyProtection="1">
      <protection hidden="1"/>
    </xf>
    <xf numFmtId="0" fontId="23" fillId="6" borderId="0" xfId="0" applyFont="1" applyFill="1" applyBorder="1" applyAlignment="1" applyProtection="1">
      <alignment horizontal="right"/>
      <protection hidden="1"/>
    </xf>
    <xf numFmtId="0" fontId="20" fillId="0" borderId="20" xfId="0" applyFont="1" applyBorder="1" applyAlignment="1" applyProtection="1">
      <alignment horizontal="center"/>
      <protection hidden="1"/>
    </xf>
    <xf numFmtId="0" fontId="20" fillId="0" borderId="21" xfId="0" applyFont="1" applyBorder="1" applyAlignment="1" applyProtection="1">
      <alignment horizontal="center"/>
      <protection hidden="1"/>
    </xf>
    <xf numFmtId="172" fontId="0" fillId="6" borderId="0" xfId="0" applyNumberFormat="1" applyFont="1" applyFill="1" applyAlignment="1" applyProtection="1">
      <alignment vertical="center"/>
      <protection hidden="1"/>
    </xf>
    <xf numFmtId="0" fontId="14" fillId="6" borderId="0" xfId="0" applyFont="1" applyFill="1" applyBorder="1" applyProtection="1">
      <protection hidden="1"/>
    </xf>
    <xf numFmtId="0" fontId="0" fillId="0" borderId="54" xfId="0" applyFont="1" applyBorder="1" applyAlignment="1" applyProtection="1">
      <alignment horizontal="center" vertical="center"/>
      <protection hidden="1"/>
    </xf>
    <xf numFmtId="0" fontId="0" fillId="0" borderId="55" xfId="0" applyFont="1" applyBorder="1" applyAlignment="1" applyProtection="1">
      <alignment horizontal="center" vertical="center"/>
      <protection hidden="1"/>
    </xf>
    <xf numFmtId="0" fontId="0" fillId="0" borderId="6" xfId="0" applyFont="1" applyBorder="1" applyAlignment="1" applyProtection="1">
      <alignment horizontal="center" vertical="center"/>
      <protection hidden="1"/>
    </xf>
    <xf numFmtId="0" fontId="0" fillId="6" borderId="0" xfId="0" applyFill="1" applyAlignment="1" applyProtection="1">
      <alignment horizontal="center" vertical="center"/>
      <protection hidden="1"/>
    </xf>
    <xf numFmtId="0" fontId="12" fillId="6" borderId="0" xfId="0" applyFont="1" applyFill="1" applyBorder="1" applyAlignment="1" applyProtection="1">
      <alignment vertical="center" wrapText="1"/>
      <protection hidden="1"/>
    </xf>
    <xf numFmtId="0" fontId="22" fillId="0" borderId="53" xfId="0" quotePrefix="1" applyFont="1" applyBorder="1" applyAlignment="1" applyProtection="1">
      <alignment horizontal="center" vertical="center" wrapText="1"/>
      <protection hidden="1"/>
    </xf>
    <xf numFmtId="4" fontId="2" fillId="5" borderId="4" xfId="0" applyNumberFormat="1" applyFont="1" applyFill="1" applyBorder="1" applyAlignment="1" applyProtection="1">
      <alignment horizontal="right" vertical="center"/>
      <protection locked="0"/>
    </xf>
    <xf numFmtId="0" fontId="41" fillId="2" borderId="9" xfId="0" applyFont="1" applyFill="1" applyBorder="1" applyAlignment="1" applyProtection="1">
      <alignment vertical="center" wrapText="1"/>
      <protection hidden="1"/>
    </xf>
    <xf numFmtId="0" fontId="13" fillId="2" borderId="6" xfId="0" applyFont="1" applyFill="1" applyBorder="1" applyAlignment="1" applyProtection="1">
      <alignment vertical="center" wrapText="1"/>
      <protection hidden="1"/>
    </xf>
    <xf numFmtId="0" fontId="8" fillId="2" borderId="9" xfId="0" quotePrefix="1" applyFont="1" applyFill="1" applyBorder="1" applyAlignment="1" applyProtection="1">
      <alignment horizontal="left" vertical="center" wrapText="1"/>
      <protection hidden="1"/>
    </xf>
    <xf numFmtId="0" fontId="8" fillId="2" borderId="60" xfId="0" quotePrefix="1" applyFont="1" applyFill="1" applyBorder="1" applyAlignment="1" applyProtection="1">
      <alignment vertical="center" wrapText="1"/>
      <protection hidden="1"/>
    </xf>
    <xf numFmtId="0" fontId="0" fillId="0" borderId="0" xfId="0" applyAlignment="1">
      <alignment vertical="center"/>
    </xf>
    <xf numFmtId="0" fontId="11" fillId="5" borderId="9" xfId="0" applyFont="1" applyFill="1" applyBorder="1" applyAlignment="1" applyProtection="1">
      <alignment vertical="center"/>
    </xf>
    <xf numFmtId="0" fontId="2" fillId="2" borderId="43" xfId="0" applyFont="1" applyFill="1" applyBorder="1" applyAlignment="1" applyProtection="1">
      <alignment horizontal="left" vertical="center" wrapText="1"/>
      <protection hidden="1"/>
    </xf>
    <xf numFmtId="0" fontId="11" fillId="6" borderId="65" xfId="0" applyFont="1" applyFill="1" applyBorder="1" applyAlignment="1" applyProtection="1">
      <alignment horizontal="center"/>
      <protection hidden="1"/>
    </xf>
    <xf numFmtId="0" fontId="3" fillId="6" borderId="0" xfId="0" applyFont="1" applyFill="1" applyAlignment="1" applyProtection="1">
      <alignment horizontal="left"/>
      <protection hidden="1"/>
    </xf>
    <xf numFmtId="0" fontId="12" fillId="6" borderId="2" xfId="0" applyFont="1" applyFill="1" applyBorder="1" applyAlignment="1" applyProtection="1">
      <alignment horizontal="center" wrapText="1"/>
      <protection hidden="1"/>
    </xf>
    <xf numFmtId="0" fontId="2" fillId="6" borderId="18" xfId="0" applyFont="1" applyFill="1" applyBorder="1" applyAlignment="1" applyProtection="1">
      <alignment horizontal="right" vertical="center"/>
      <protection hidden="1"/>
    </xf>
    <xf numFmtId="0" fontId="35" fillId="0" borderId="0" xfId="0" applyFont="1" applyFill="1" applyBorder="1" applyAlignment="1" applyProtection="1">
      <alignment horizontal="center" vertical="center" wrapText="1"/>
      <protection hidden="1"/>
    </xf>
    <xf numFmtId="0" fontId="35" fillId="0" borderId="3" xfId="0" applyFont="1" applyFill="1" applyBorder="1" applyAlignment="1" applyProtection="1">
      <alignment horizontal="center" vertical="center" wrapText="1"/>
      <protection hidden="1"/>
    </xf>
    <xf numFmtId="0" fontId="35" fillId="6" borderId="18" xfId="0" applyFont="1" applyFill="1" applyBorder="1" applyAlignment="1" applyProtection="1">
      <alignment horizontal="center" vertical="center" wrapText="1"/>
      <protection hidden="1"/>
    </xf>
    <xf numFmtId="0" fontId="35" fillId="6" borderId="0" xfId="0" applyFont="1" applyFill="1" applyBorder="1" applyAlignment="1" applyProtection="1">
      <alignment horizontal="center" vertical="center" wrapText="1"/>
      <protection hidden="1"/>
    </xf>
    <xf numFmtId="0" fontId="12" fillId="9" borderId="1" xfId="0" applyFont="1" applyFill="1" applyBorder="1" applyAlignment="1" applyProtection="1">
      <alignment horizontal="center"/>
      <protection hidden="1"/>
    </xf>
    <xf numFmtId="0" fontId="12" fillId="9" borderId="2" xfId="0" applyFont="1" applyFill="1" applyBorder="1" applyAlignment="1" applyProtection="1">
      <alignment horizontal="center"/>
      <protection hidden="1"/>
    </xf>
    <xf numFmtId="0" fontId="12" fillId="9" borderId="4" xfId="0" applyFont="1" applyFill="1" applyBorder="1" applyAlignment="1" applyProtection="1">
      <alignment horizontal="center"/>
      <protection hidden="1"/>
    </xf>
    <xf numFmtId="0" fontId="4" fillId="6" borderId="0" xfId="0" applyFont="1" applyFill="1" applyBorder="1" applyAlignment="1" applyProtection="1">
      <alignment horizontal="right" vertical="center"/>
      <protection hidden="1"/>
    </xf>
    <xf numFmtId="0" fontId="35" fillId="2" borderId="1" xfId="0" applyFont="1" applyFill="1" applyBorder="1" applyAlignment="1" applyProtection="1">
      <alignment horizontal="left" vertical="center"/>
      <protection hidden="1"/>
    </xf>
    <xf numFmtId="0" fontId="35" fillId="2" borderId="2" xfId="0" applyFont="1" applyFill="1" applyBorder="1" applyAlignment="1" applyProtection="1">
      <alignment horizontal="left" vertical="center"/>
      <protection hidden="1"/>
    </xf>
    <xf numFmtId="0" fontId="35" fillId="2" borderId="4" xfId="0" applyFont="1" applyFill="1" applyBorder="1" applyAlignment="1" applyProtection="1">
      <alignment horizontal="left" vertical="center"/>
      <protection hidden="1"/>
    </xf>
    <xf numFmtId="0" fontId="40" fillId="6" borderId="43" xfId="0" applyFont="1" applyFill="1" applyBorder="1" applyAlignment="1" applyProtection="1">
      <alignment horizontal="center" vertical="center" wrapText="1"/>
      <protection hidden="1"/>
    </xf>
    <xf numFmtId="0" fontId="40" fillId="6" borderId="18" xfId="0" applyFont="1" applyFill="1" applyBorder="1" applyAlignment="1" applyProtection="1">
      <alignment horizontal="center" vertical="center" wrapText="1"/>
      <protection hidden="1"/>
    </xf>
    <xf numFmtId="0" fontId="34" fillId="6" borderId="8" xfId="0" applyFont="1" applyFill="1" applyBorder="1" applyAlignment="1" applyProtection="1">
      <alignment horizontal="center" vertical="center" wrapText="1"/>
      <protection hidden="1"/>
    </xf>
    <xf numFmtId="0" fontId="34" fillId="6" borderId="0" xfId="0" applyFont="1" applyFill="1" applyBorder="1" applyAlignment="1" applyProtection="1">
      <alignment horizontal="center" vertical="center" wrapText="1"/>
      <protection hidden="1"/>
    </xf>
    <xf numFmtId="0" fontId="34" fillId="6" borderId="59" xfId="0" applyFont="1" applyFill="1" applyBorder="1" applyAlignment="1" applyProtection="1">
      <alignment horizontal="center" vertical="center" wrapText="1"/>
      <protection hidden="1"/>
    </xf>
    <xf numFmtId="0" fontId="34" fillId="6" borderId="7" xfId="0" applyFont="1" applyFill="1" applyBorder="1" applyAlignment="1" applyProtection="1">
      <alignment horizontal="center" vertical="center" wrapText="1"/>
      <protection hidden="1"/>
    </xf>
    <xf numFmtId="0" fontId="10" fillId="5" borderId="1" xfId="0" applyFont="1" applyFill="1" applyBorder="1" applyAlignment="1" applyProtection="1">
      <alignment horizontal="left" vertical="top" wrapText="1"/>
    </xf>
    <xf numFmtId="0" fontId="10" fillId="5" borderId="2" xfId="0" applyFont="1" applyFill="1" applyBorder="1" applyAlignment="1" applyProtection="1">
      <alignment horizontal="left" vertical="top" wrapText="1"/>
    </xf>
    <xf numFmtId="0" fontId="10" fillId="5" borderId="4" xfId="0" applyFont="1" applyFill="1" applyBorder="1" applyAlignment="1" applyProtection="1">
      <alignment horizontal="left" vertical="top" wrapText="1"/>
    </xf>
    <xf numFmtId="0" fontId="5" fillId="0" borderId="24" xfId="0" applyFont="1" applyBorder="1" applyAlignment="1" applyProtection="1">
      <alignment vertical="center" wrapText="1"/>
      <protection hidden="1"/>
    </xf>
    <xf numFmtId="0" fontId="5" fillId="0" borderId="68" xfId="0" applyFont="1" applyBorder="1" applyAlignment="1" applyProtection="1">
      <alignment vertical="center" wrapText="1"/>
      <protection hidden="1"/>
    </xf>
    <xf numFmtId="0" fontId="5" fillId="0" borderId="28" xfId="0" applyFont="1" applyBorder="1" applyAlignment="1" applyProtection="1">
      <alignment vertical="center" wrapText="1"/>
      <protection hidden="1"/>
    </xf>
    <xf numFmtId="0" fontId="5" fillId="0" borderId="69" xfId="0" applyFont="1" applyBorder="1" applyAlignment="1" applyProtection="1">
      <alignment vertical="center" wrapText="1"/>
      <protection hidden="1"/>
    </xf>
    <xf numFmtId="0" fontId="8" fillId="0" borderId="25"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166" fontId="15" fillId="9" borderId="1" xfId="2" applyNumberFormat="1" applyFont="1" applyFill="1" applyBorder="1" applyAlignment="1" applyProtection="1">
      <alignment horizontal="center" vertical="center"/>
      <protection hidden="1"/>
    </xf>
    <xf numFmtId="166" fontId="15" fillId="9" borderId="2" xfId="2" applyNumberFormat="1" applyFont="1" applyFill="1" applyBorder="1" applyAlignment="1" applyProtection="1">
      <alignment horizontal="center" vertical="center"/>
      <protection hidden="1"/>
    </xf>
    <xf numFmtId="166" fontId="15" fillId="9" borderId="4" xfId="2" applyNumberFormat="1" applyFont="1" applyFill="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52" xfId="0" applyFont="1" applyBorder="1" applyAlignment="1" applyProtection="1">
      <alignment horizontal="left" vertical="center" wrapText="1"/>
      <protection hidden="1"/>
    </xf>
    <xf numFmtId="0" fontId="5" fillId="0" borderId="55" xfId="0" applyFont="1" applyBorder="1" applyAlignment="1" applyProtection="1">
      <alignment horizontal="left" vertical="center"/>
      <protection hidden="1"/>
    </xf>
    <xf numFmtId="0" fontId="5" fillId="0" borderId="53" xfId="0" applyFont="1" applyBorder="1" applyAlignment="1" applyProtection="1">
      <alignment horizontal="left" vertical="center"/>
      <protection hidden="1"/>
    </xf>
    <xf numFmtId="0" fontId="5" fillId="0" borderId="63"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protection hidden="1"/>
    </xf>
    <xf numFmtId="0" fontId="5" fillId="0" borderId="60" xfId="0" applyFont="1" applyBorder="1" applyAlignment="1" applyProtection="1">
      <alignment horizontal="center" vertical="center"/>
      <protection hidden="1"/>
    </xf>
    <xf numFmtId="0" fontId="5" fillId="0" borderId="14" xfId="0" applyFont="1" applyBorder="1" applyAlignment="1" applyProtection="1">
      <alignment horizontal="center" vertical="center" wrapText="1"/>
      <protection hidden="1"/>
    </xf>
    <xf numFmtId="0" fontId="5" fillId="0" borderId="19" xfId="0" applyFont="1" applyBorder="1" applyAlignment="1" applyProtection="1">
      <alignment horizontal="center" vertical="center"/>
      <protection hidden="1"/>
    </xf>
    <xf numFmtId="0" fontId="5" fillId="0" borderId="58" xfId="0" applyFont="1" applyBorder="1" applyAlignment="1" applyProtection="1">
      <alignment horizontal="center" vertical="center"/>
      <protection hidden="1"/>
    </xf>
    <xf numFmtId="0" fontId="5" fillId="0" borderId="15" xfId="0" applyFont="1" applyBorder="1" applyAlignment="1" applyProtection="1">
      <alignment horizontal="center" vertical="center"/>
      <protection hidden="1"/>
    </xf>
    <xf numFmtId="0" fontId="5" fillId="0" borderId="29"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protection hidden="1"/>
    </xf>
    <xf numFmtId="0" fontId="5" fillId="0" borderId="64" xfId="0" applyFont="1" applyBorder="1" applyAlignment="1" applyProtection="1">
      <alignment horizontal="center" vertical="center"/>
      <protection hidden="1"/>
    </xf>
    <xf numFmtId="0" fontId="5" fillId="0" borderId="30" xfId="0" applyFont="1" applyBorder="1" applyAlignment="1" applyProtection="1">
      <alignment horizontal="center" vertical="center"/>
      <protection hidden="1"/>
    </xf>
    <xf numFmtId="0" fontId="5" fillId="0" borderId="6"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0" borderId="46" xfId="0" applyFont="1" applyBorder="1" applyAlignment="1" applyProtection="1">
      <alignment vertical="center" wrapText="1"/>
      <protection hidden="1"/>
    </xf>
    <xf numFmtId="0" fontId="5" fillId="0" borderId="47" xfId="0" applyFont="1" applyBorder="1" applyAlignment="1" applyProtection="1">
      <alignment vertical="center" wrapText="1"/>
      <protection hidden="1"/>
    </xf>
    <xf numFmtId="0" fontId="35" fillId="5" borderId="1" xfId="0" applyFont="1" applyFill="1" applyBorder="1" applyAlignment="1" applyProtection="1">
      <alignment horizontal="right" vertical="center" wrapText="1"/>
      <protection hidden="1"/>
    </xf>
    <xf numFmtId="0" fontId="35" fillId="5" borderId="2" xfId="0" applyFont="1" applyFill="1" applyBorder="1" applyAlignment="1" applyProtection="1">
      <alignment horizontal="right" vertical="center" wrapText="1"/>
      <protection hidden="1"/>
    </xf>
    <xf numFmtId="0" fontId="35" fillId="5" borderId="4" xfId="0" applyFont="1" applyFill="1" applyBorder="1" applyAlignment="1" applyProtection="1">
      <alignment horizontal="right" vertical="center" wrapText="1"/>
      <protection hidden="1"/>
    </xf>
    <xf numFmtId="0" fontId="23" fillId="6" borderId="66" xfId="0" applyFont="1" applyFill="1" applyBorder="1" applyAlignment="1" applyProtection="1">
      <alignment horizontal="center" vertical="center"/>
      <protection hidden="1"/>
    </xf>
    <xf numFmtId="0" fontId="23" fillId="6" borderId="0" xfId="0" applyFont="1" applyFill="1" applyBorder="1" applyAlignment="1" applyProtection="1">
      <alignment horizontal="center" vertical="center"/>
      <protection hidden="1"/>
    </xf>
    <xf numFmtId="0" fontId="26" fillId="0" borderId="1" xfId="0" applyFont="1" applyBorder="1" applyAlignment="1" applyProtection="1">
      <alignment horizontal="left" wrapText="1"/>
      <protection hidden="1"/>
    </xf>
    <xf numFmtId="0" fontId="26" fillId="0" borderId="2" xfId="0" applyFont="1" applyBorder="1" applyAlignment="1" applyProtection="1">
      <alignment horizontal="left" wrapText="1"/>
      <protection hidden="1"/>
    </xf>
    <xf numFmtId="0" fontId="26" fillId="0" borderId="4" xfId="0" applyFont="1" applyBorder="1" applyAlignment="1" applyProtection="1">
      <alignment horizontal="left" wrapText="1"/>
      <protection hidden="1"/>
    </xf>
    <xf numFmtId="0" fontId="26" fillId="0" borderId="59" xfId="0" applyFont="1" applyBorder="1" applyAlignment="1" applyProtection="1">
      <alignment horizontal="left" wrapText="1"/>
      <protection hidden="1"/>
    </xf>
    <xf numFmtId="0" fontId="26" fillId="0" borderId="7" xfId="0" applyFont="1" applyBorder="1" applyAlignment="1" applyProtection="1">
      <alignment horizontal="left" wrapText="1"/>
      <protection hidden="1"/>
    </xf>
    <xf numFmtId="166" fontId="24" fillId="9" borderId="1" xfId="2" applyNumberFormat="1" applyFont="1" applyFill="1" applyBorder="1" applyAlignment="1" applyProtection="1">
      <alignment horizontal="center" vertical="center"/>
      <protection hidden="1"/>
    </xf>
    <xf numFmtId="0" fontId="25" fillId="9" borderId="2" xfId="0" applyFont="1" applyFill="1" applyBorder="1" applyAlignment="1" applyProtection="1">
      <alignment horizontal="center" vertical="center"/>
      <protection hidden="1"/>
    </xf>
    <xf numFmtId="0" fontId="25" fillId="9" borderId="4" xfId="0" applyFont="1" applyFill="1" applyBorder="1" applyAlignment="1" applyProtection="1">
      <alignment horizontal="center" vertical="center"/>
      <protection hidden="1"/>
    </xf>
    <xf numFmtId="0" fontId="22" fillId="0" borderId="36" xfId="0" applyFont="1" applyBorder="1" applyAlignment="1" applyProtection="1">
      <alignment horizontal="center" vertical="center" wrapText="1"/>
      <protection hidden="1"/>
    </xf>
    <xf numFmtId="0" fontId="22" fillId="0" borderId="40" xfId="0" applyFont="1" applyBorder="1" applyAlignment="1" applyProtection="1">
      <alignment horizontal="center" vertical="center"/>
      <protection hidden="1"/>
    </xf>
    <xf numFmtId="0" fontId="22" fillId="0" borderId="39" xfId="0" applyFont="1" applyBorder="1" applyAlignment="1" applyProtection="1">
      <alignment horizontal="center" vertical="center" wrapText="1"/>
      <protection hidden="1"/>
    </xf>
    <xf numFmtId="0" fontId="22" fillId="0" borderId="22" xfId="0" applyFont="1" applyBorder="1" applyAlignment="1" applyProtection="1">
      <alignment horizontal="center" vertical="center"/>
      <protection hidden="1"/>
    </xf>
    <xf numFmtId="0" fontId="22" fillId="0" borderId="48" xfId="0" applyFont="1" applyBorder="1" applyAlignment="1" applyProtection="1">
      <alignment horizontal="center" vertical="center" wrapText="1"/>
      <protection hidden="1"/>
    </xf>
    <xf numFmtId="0" fontId="22" fillId="0" borderId="49" xfId="0" applyFont="1" applyBorder="1" applyAlignment="1" applyProtection="1">
      <alignment horizontal="center" vertical="center"/>
      <protection hidden="1"/>
    </xf>
    <xf numFmtId="0" fontId="23" fillId="6" borderId="0" xfId="0" applyFont="1" applyFill="1" applyAlignment="1" applyProtection="1">
      <alignment horizontal="center" vertical="center"/>
      <protection hidden="1"/>
    </xf>
    <xf numFmtId="0" fontId="22" fillId="0" borderId="52" xfId="0" applyFont="1" applyBorder="1" applyAlignment="1" applyProtection="1">
      <alignment horizontal="center" vertical="center" wrapText="1"/>
      <protection hidden="1"/>
    </xf>
    <xf numFmtId="0" fontId="22" fillId="0" borderId="53" xfId="0" applyFont="1" applyBorder="1" applyAlignment="1" applyProtection="1">
      <alignment horizontal="center" vertical="center"/>
      <protection hidden="1"/>
    </xf>
    <xf numFmtId="0" fontId="11" fillId="0" borderId="59" xfId="0" applyFont="1" applyBorder="1" applyAlignment="1" applyProtection="1">
      <alignment horizontal="left" vertical="center" wrapText="1"/>
      <protection hidden="1"/>
    </xf>
    <xf numFmtId="0" fontId="11" fillId="0" borderId="7" xfId="0" applyFont="1" applyBorder="1" applyAlignment="1" applyProtection="1">
      <alignment horizontal="left" vertical="center" wrapText="1"/>
      <protection hidden="1"/>
    </xf>
    <xf numFmtId="166" fontId="18" fillId="9" borderId="1" xfId="2" applyNumberFormat="1" applyFont="1" applyFill="1" applyBorder="1" applyAlignment="1" applyProtection="1">
      <alignment horizontal="center" vertical="center" wrapText="1"/>
      <protection hidden="1"/>
    </xf>
    <xf numFmtId="0" fontId="19" fillId="9" borderId="2" xfId="0" applyFont="1" applyFill="1" applyBorder="1" applyAlignment="1" applyProtection="1">
      <alignment horizontal="center" vertical="center"/>
      <protection hidden="1"/>
    </xf>
    <xf numFmtId="0" fontId="19" fillId="9" borderId="4" xfId="0" applyFont="1" applyFill="1" applyBorder="1" applyAlignment="1" applyProtection="1">
      <alignment horizontal="center" vertical="center"/>
      <protection hidden="1"/>
    </xf>
    <xf numFmtId="0" fontId="5" fillId="0" borderId="36" xfId="0" applyFont="1" applyBorder="1" applyAlignment="1" applyProtection="1">
      <alignment horizontal="center" vertical="center" wrapText="1"/>
      <protection hidden="1"/>
    </xf>
    <xf numFmtId="0" fontId="5" fillId="0" borderId="40" xfId="0" applyFont="1" applyBorder="1" applyAlignment="1" applyProtection="1">
      <alignment horizontal="center" vertical="center"/>
      <protection hidden="1"/>
    </xf>
    <xf numFmtId="0" fontId="5" fillId="0" borderId="39" xfId="0" applyFont="1" applyBorder="1" applyAlignment="1" applyProtection="1">
      <alignment horizontal="center" vertical="center" wrapText="1"/>
      <protection hidden="1"/>
    </xf>
    <xf numFmtId="0" fontId="5" fillId="0" borderId="22" xfId="0" applyFont="1" applyBorder="1" applyAlignment="1" applyProtection="1">
      <alignment horizontal="center" vertical="center"/>
      <protection hidden="1"/>
    </xf>
    <xf numFmtId="0" fontId="5" fillId="0" borderId="48" xfId="0" applyFont="1" applyBorder="1" applyAlignment="1" applyProtection="1">
      <alignment horizontal="center" vertical="center" wrapText="1"/>
      <protection hidden="1"/>
    </xf>
    <xf numFmtId="0" fontId="5" fillId="0" borderId="49" xfId="0" applyFont="1" applyBorder="1" applyAlignment="1" applyProtection="1">
      <alignment horizontal="center" vertical="center"/>
      <protection hidden="1"/>
    </xf>
    <xf numFmtId="0" fontId="11" fillId="0" borderId="1" xfId="0" applyFont="1" applyBorder="1" applyAlignment="1" applyProtection="1">
      <alignment horizontal="left" vertical="center" wrapText="1"/>
      <protection hidden="1"/>
    </xf>
    <xf numFmtId="0" fontId="11" fillId="0" borderId="2" xfId="0" applyFont="1" applyBorder="1" applyAlignment="1" applyProtection="1">
      <alignment horizontal="left"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protection hidden="1"/>
    </xf>
    <xf numFmtId="166" fontId="18" fillId="9" borderId="1" xfId="2" applyNumberFormat="1" applyFont="1" applyFill="1" applyBorder="1" applyAlignment="1" applyProtection="1">
      <alignment horizontal="center" vertical="justify"/>
      <protection hidden="1"/>
    </xf>
    <xf numFmtId="0" fontId="19" fillId="9" borderId="2" xfId="0" applyFont="1" applyFill="1" applyBorder="1" applyAlignment="1" applyProtection="1">
      <alignment horizontal="center" vertical="justify"/>
      <protection hidden="1"/>
    </xf>
    <xf numFmtId="0" fontId="19" fillId="9" borderId="4" xfId="0" applyFont="1" applyFill="1" applyBorder="1" applyAlignment="1" applyProtection="1">
      <alignment horizontal="center" vertical="justify"/>
      <protection hidden="1"/>
    </xf>
    <xf numFmtId="0" fontId="2" fillId="9" borderId="1" xfId="0" applyFont="1" applyFill="1" applyBorder="1" applyAlignment="1" applyProtection="1">
      <alignment horizontal="center" wrapText="1"/>
      <protection hidden="1"/>
    </xf>
    <xf numFmtId="0" fontId="2" fillId="9" borderId="2" xfId="0" applyFont="1" applyFill="1" applyBorder="1" applyAlignment="1" applyProtection="1">
      <alignment horizontal="center" wrapText="1"/>
      <protection hidden="1"/>
    </xf>
    <xf numFmtId="0" fontId="2" fillId="9" borderId="2" xfId="0" applyFont="1" applyFill="1" applyBorder="1" applyAlignment="1" applyProtection="1">
      <alignment horizontal="center"/>
      <protection hidden="1"/>
    </xf>
    <xf numFmtId="0" fontId="2" fillId="9" borderId="4" xfId="0" applyFont="1" applyFill="1" applyBorder="1" applyAlignment="1" applyProtection="1">
      <alignment horizontal="center"/>
      <protection hidden="1"/>
    </xf>
    <xf numFmtId="0" fontId="2" fillId="0" borderId="59" xfId="0" applyFont="1" applyBorder="1" applyAlignment="1" applyProtection="1">
      <alignment horizontal="left"/>
      <protection hidden="1"/>
    </xf>
    <xf numFmtId="0" fontId="2" fillId="0" borderId="7" xfId="0" applyFont="1" applyBorder="1" applyAlignment="1" applyProtection="1">
      <alignment horizontal="left"/>
      <protection hidden="1"/>
    </xf>
    <xf numFmtId="0" fontId="2" fillId="9" borderId="4" xfId="0" applyFont="1" applyFill="1" applyBorder="1" applyAlignment="1" applyProtection="1">
      <alignment horizontal="center" wrapText="1"/>
      <protection hidden="1"/>
    </xf>
    <xf numFmtId="0" fontId="10" fillId="0" borderId="1" xfId="0" applyFont="1" applyBorder="1" applyAlignment="1" applyProtection="1">
      <alignment horizontal="right"/>
      <protection hidden="1"/>
    </xf>
    <xf numFmtId="0" fontId="10" fillId="0" borderId="2" xfId="0" applyFont="1" applyBorder="1" applyAlignment="1" applyProtection="1">
      <alignment horizontal="right"/>
      <protection hidden="1"/>
    </xf>
    <xf numFmtId="0" fontId="10" fillId="0" borderId="4" xfId="0" applyFont="1" applyBorder="1" applyAlignment="1" applyProtection="1">
      <alignment horizontal="right"/>
      <protection hidden="1"/>
    </xf>
    <xf numFmtId="0" fontId="7" fillId="0" borderId="24" xfId="0" applyFont="1" applyBorder="1" applyAlignment="1" applyProtection="1">
      <alignment horizontal="center" vertical="center" textRotation="90" wrapText="1"/>
      <protection hidden="1"/>
    </xf>
    <xf numFmtId="0" fontId="7" fillId="0" borderId="71" xfId="0" applyFont="1" applyBorder="1" applyAlignment="1" applyProtection="1">
      <alignment horizontal="center" vertical="center" textRotation="90"/>
      <protection hidden="1"/>
    </xf>
    <xf numFmtId="0" fontId="7" fillId="0" borderId="28" xfId="0" applyFont="1" applyBorder="1" applyAlignment="1" applyProtection="1">
      <alignment horizontal="center" vertical="center" textRotation="90"/>
      <protection hidden="1"/>
    </xf>
    <xf numFmtId="0" fontId="11" fillId="0" borderId="24" xfId="0" applyFont="1" applyBorder="1" applyAlignment="1" applyProtection="1">
      <alignment horizontal="center" vertical="center" textRotation="90" wrapText="1"/>
      <protection hidden="1"/>
    </xf>
    <xf numFmtId="0" fontId="11" fillId="0" borderId="71" xfId="0" applyFont="1" applyBorder="1" applyAlignment="1" applyProtection="1">
      <alignment horizontal="center" vertical="center" textRotation="90"/>
      <protection hidden="1"/>
    </xf>
    <xf numFmtId="0" fontId="11" fillId="0" borderId="28" xfId="0" applyFont="1" applyBorder="1" applyAlignment="1" applyProtection="1">
      <alignment horizontal="center" vertical="center" textRotation="90"/>
      <protection hidden="1"/>
    </xf>
    <xf numFmtId="10" fontId="10" fillId="0" borderId="63" xfId="1" applyNumberFormat="1" applyFont="1" applyBorder="1" applyAlignment="1" applyProtection="1">
      <alignment horizontal="center" vertical="center"/>
      <protection hidden="1"/>
    </xf>
    <xf numFmtId="10" fontId="10" fillId="0" borderId="60" xfId="1" applyNumberFormat="1" applyFont="1" applyBorder="1" applyAlignment="1" applyProtection="1">
      <alignment horizontal="center" vertical="center"/>
      <protection hidden="1"/>
    </xf>
    <xf numFmtId="0" fontId="5" fillId="10" borderId="1" xfId="0" applyFont="1" applyFill="1" applyBorder="1" applyAlignment="1" applyProtection="1">
      <alignment horizontal="center" vertical="center" wrapText="1"/>
      <protection hidden="1"/>
    </xf>
    <xf numFmtId="0" fontId="5" fillId="10" borderId="4" xfId="0" applyFont="1" applyFill="1" applyBorder="1" applyAlignment="1" applyProtection="1">
      <alignment horizontal="center" vertical="center"/>
      <protection hidden="1"/>
    </xf>
    <xf numFmtId="0" fontId="0" fillId="6" borderId="18" xfId="0" applyFill="1" applyBorder="1" applyAlignment="1" applyProtection="1">
      <alignment horizontal="center"/>
      <protection hidden="1"/>
    </xf>
    <xf numFmtId="0" fontId="5" fillId="10" borderId="2" xfId="0" applyFont="1" applyFill="1" applyBorder="1" applyAlignment="1" applyProtection="1">
      <alignment horizontal="center" vertical="center" wrapText="1"/>
      <protection hidden="1"/>
    </xf>
    <xf numFmtId="0" fontId="0" fillId="6" borderId="52" xfId="0" applyFill="1" applyBorder="1" applyAlignment="1" applyProtection="1">
      <alignment horizontal="left" vertical="top" wrapText="1"/>
      <protection hidden="1"/>
    </xf>
    <xf numFmtId="0" fontId="0" fillId="6" borderId="55" xfId="0" applyFill="1" applyBorder="1" applyAlignment="1" applyProtection="1">
      <alignment horizontal="left" vertical="top" wrapText="1"/>
      <protection hidden="1"/>
    </xf>
    <xf numFmtId="0" fontId="5" fillId="6" borderId="52" xfId="0" applyFont="1" applyFill="1" applyBorder="1" applyAlignment="1" applyProtection="1">
      <alignment horizontal="center" vertical="center" wrapText="1"/>
      <protection hidden="1"/>
    </xf>
    <xf numFmtId="0" fontId="5" fillId="6" borderId="55" xfId="0" applyFont="1" applyFill="1" applyBorder="1" applyAlignment="1" applyProtection="1">
      <alignment horizontal="center" vertical="center" wrapText="1"/>
      <protection hidden="1"/>
    </xf>
    <xf numFmtId="3" fontId="5" fillId="6" borderId="52" xfId="0" applyNumberFormat="1" applyFont="1" applyFill="1" applyBorder="1" applyAlignment="1" applyProtection="1">
      <alignment horizontal="center" vertical="center"/>
      <protection hidden="1"/>
    </xf>
    <xf numFmtId="3" fontId="5" fillId="6" borderId="55" xfId="0" applyNumberFormat="1" applyFont="1" applyFill="1" applyBorder="1" applyAlignment="1" applyProtection="1">
      <alignment horizontal="center" vertical="center"/>
      <protection hidden="1"/>
    </xf>
    <xf numFmtId="0" fontId="5" fillId="10" borderId="63" xfId="0" applyFont="1" applyFill="1" applyBorder="1" applyAlignment="1" applyProtection="1">
      <alignment horizontal="center" vertical="center" wrapText="1"/>
      <protection hidden="1"/>
    </xf>
    <xf numFmtId="0" fontId="5" fillId="10" borderId="6" xfId="0" applyFont="1" applyFill="1" applyBorder="1" applyAlignment="1" applyProtection="1">
      <alignment horizontal="center" vertical="center"/>
      <protection hidden="1"/>
    </xf>
    <xf numFmtId="0" fontId="5" fillId="10" borderId="60" xfId="0" applyFont="1" applyFill="1" applyBorder="1" applyAlignment="1" applyProtection="1">
      <alignment horizontal="center" vertical="center"/>
      <protection hidden="1"/>
    </xf>
    <xf numFmtId="0" fontId="5" fillId="10" borderId="6" xfId="0" applyFont="1" applyFill="1" applyBorder="1" applyAlignment="1" applyProtection="1">
      <alignment horizontal="center" vertical="center" wrapText="1"/>
      <protection hidden="1"/>
    </xf>
    <xf numFmtId="0" fontId="5" fillId="10" borderId="60" xfId="0" applyFont="1" applyFill="1" applyBorder="1" applyAlignment="1" applyProtection="1">
      <alignment horizontal="center" vertical="center" wrapText="1"/>
      <protection hidden="1"/>
    </xf>
    <xf numFmtId="0" fontId="5" fillId="6" borderId="53" xfId="0" applyFont="1" applyFill="1" applyBorder="1" applyAlignment="1" applyProtection="1">
      <alignment horizontal="center" vertical="center" wrapText="1"/>
      <protection hidden="1"/>
    </xf>
    <xf numFmtId="0" fontId="0" fillId="6" borderId="53" xfId="0" applyFill="1" applyBorder="1" applyAlignment="1" applyProtection="1">
      <alignment horizontal="left" vertical="top" wrapText="1"/>
      <protection hidden="1"/>
    </xf>
    <xf numFmtId="3" fontId="5" fillId="6" borderId="55" xfId="0" applyNumberFormat="1" applyFont="1" applyFill="1" applyBorder="1" applyAlignment="1" applyProtection="1">
      <alignment horizontal="center" vertical="center" wrapText="1"/>
      <protection hidden="1"/>
    </xf>
    <xf numFmtId="3" fontId="5" fillId="6" borderId="53" xfId="0" applyNumberFormat="1" applyFont="1" applyFill="1" applyBorder="1" applyAlignment="1" applyProtection="1">
      <alignment horizontal="center" vertical="center" wrapText="1"/>
      <protection hidden="1"/>
    </xf>
    <xf numFmtId="0" fontId="5" fillId="6" borderId="55" xfId="0" applyFont="1" applyFill="1" applyBorder="1" applyAlignment="1" applyProtection="1">
      <alignment horizontal="left" vertical="top" wrapText="1"/>
      <protection hidden="1"/>
    </xf>
  </cellXfs>
  <cellStyles count="4">
    <cellStyle name="Κανονικό" xfId="0" builtinId="0"/>
    <cellStyle name="Κόμμα" xfId="2" builtinId="3"/>
    <cellStyle name="Ποσοστό" xfId="1" builtinId="5"/>
    <cellStyle name="Υπερ-σύνδεση" xfId="3" builtinId="8"/>
  </cellStyles>
  <dxfs count="10">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21981</xdr:colOff>
      <xdr:row>0</xdr:row>
      <xdr:rowOff>1</xdr:rowOff>
    </xdr:from>
    <xdr:to>
      <xdr:col>10</xdr:col>
      <xdr:colOff>1429043</xdr:colOff>
      <xdr:row>6</xdr:row>
      <xdr:rowOff>65275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81" y="1"/>
          <a:ext cx="7480788" cy="1212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77</xdr:row>
      <xdr:rowOff>43963</xdr:rowOff>
    </xdr:from>
    <xdr:ext cx="7480788" cy="1212084"/>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884521"/>
          <a:ext cx="7480788" cy="12120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2</xdr:col>
      <xdr:colOff>3811</xdr:colOff>
      <xdr:row>35</xdr:row>
      <xdr:rowOff>220184</xdr:rowOff>
    </xdr:from>
    <xdr:to>
      <xdr:col>3</xdr:col>
      <xdr:colOff>10</xdr:colOff>
      <xdr:row>36</xdr:row>
      <xdr:rowOff>495300</xdr:rowOff>
    </xdr:to>
    <xdr:cxnSp macro="">
      <xdr:nvCxnSpPr>
        <xdr:cNvPr id="13" name="12 - Γωνιακή σύνδεση">
          <a:extLst>
            <a:ext uri="{FF2B5EF4-FFF2-40B4-BE49-F238E27FC236}">
              <a16:creationId xmlns:a16="http://schemas.microsoft.com/office/drawing/2014/main" id="{00000000-0008-0000-0100-00000D000000}"/>
            </a:ext>
          </a:extLst>
        </xdr:cNvPr>
        <xdr:cNvCxnSpPr/>
      </xdr:nvCxnSpPr>
      <xdr:spPr>
        <a:xfrm rot="10800000" flipV="1">
          <a:off x="11883391" y="20302694"/>
          <a:ext cx="1501149" cy="789466"/>
        </a:xfrm>
        <a:prstGeom prst="bentConnector3">
          <a:avLst>
            <a:gd name="adj1" fmla="val 50000"/>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twoCellAnchor>
    <xdr:from>
      <xdr:col>2</xdr:col>
      <xdr:colOff>3811</xdr:colOff>
      <xdr:row>35</xdr:row>
      <xdr:rowOff>217710</xdr:rowOff>
    </xdr:from>
    <xdr:to>
      <xdr:col>3</xdr:col>
      <xdr:colOff>6</xdr:colOff>
      <xdr:row>37</xdr:row>
      <xdr:rowOff>266699</xdr:rowOff>
    </xdr:to>
    <xdr:cxnSp macro="">
      <xdr:nvCxnSpPr>
        <xdr:cNvPr id="19" name="18 - Γωνιακή σύνδεση">
          <a:extLst>
            <a:ext uri="{FF2B5EF4-FFF2-40B4-BE49-F238E27FC236}">
              <a16:creationId xmlns:a16="http://schemas.microsoft.com/office/drawing/2014/main" id="{00000000-0008-0000-0100-000013000000}"/>
            </a:ext>
          </a:extLst>
        </xdr:cNvPr>
        <xdr:cNvCxnSpPr/>
      </xdr:nvCxnSpPr>
      <xdr:spPr>
        <a:xfrm rot="10800000" flipV="1">
          <a:off x="11883391" y="20300220"/>
          <a:ext cx="1501145" cy="1489169"/>
        </a:xfrm>
        <a:prstGeom prst="bentConnector3">
          <a:avLst>
            <a:gd name="adj1" fmla="val 50000"/>
          </a:avLst>
        </a:prstGeom>
        <a:ln>
          <a:tailEnd type="arrow"/>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L152"/>
  <sheetViews>
    <sheetView tabSelected="1" view="pageBreakPreview" topLeftCell="A26" zoomScale="130" zoomScaleNormal="130" zoomScaleSheetLayoutView="130" workbookViewId="0">
      <selection activeCell="A145" sqref="A145:XFD147"/>
    </sheetView>
  </sheetViews>
  <sheetFormatPr defaultColWidth="9.109375" defaultRowHeight="14.4"/>
  <cols>
    <col min="1" max="1" width="9.109375" style="102" customWidth="1"/>
    <col min="2" max="10" width="9.109375" style="102"/>
    <col min="11" max="11" width="21.5546875" style="102" customWidth="1"/>
    <col min="12" max="16384" width="9.109375" style="102"/>
  </cols>
  <sheetData>
    <row r="8" spans="1:11" ht="18">
      <c r="A8" s="362" t="s">
        <v>258</v>
      </c>
      <c r="B8" s="362"/>
      <c r="C8" s="362"/>
      <c r="D8" s="362"/>
      <c r="E8" s="362"/>
      <c r="F8" s="362"/>
      <c r="G8" s="362"/>
      <c r="H8" s="362"/>
      <c r="I8" s="362"/>
      <c r="J8" s="362"/>
      <c r="K8" s="362"/>
    </row>
    <row r="9" spans="1:11" ht="6" customHeight="1"/>
    <row r="10" spans="1:11">
      <c r="A10" s="256" t="s">
        <v>195</v>
      </c>
      <c r="B10" s="257"/>
      <c r="C10" s="257"/>
      <c r="D10" s="257"/>
      <c r="E10" s="257"/>
      <c r="F10" s="257"/>
      <c r="G10" s="257"/>
      <c r="H10" s="257"/>
      <c r="I10" s="257"/>
      <c r="J10" s="257"/>
      <c r="K10" s="257"/>
    </row>
    <row r="11" spans="1:11">
      <c r="A11" s="257" t="s">
        <v>220</v>
      </c>
      <c r="B11" s="257"/>
      <c r="C11" s="257"/>
      <c r="D11" s="257"/>
      <c r="E11" s="257"/>
      <c r="F11" s="257"/>
      <c r="G11" s="257"/>
      <c r="H11" s="257"/>
      <c r="I11" s="257"/>
      <c r="J11" s="257"/>
      <c r="K11" s="257"/>
    </row>
    <row r="12" spans="1:11">
      <c r="A12" s="257" t="s">
        <v>240</v>
      </c>
      <c r="B12" s="257"/>
      <c r="C12" s="257"/>
      <c r="D12" s="257"/>
      <c r="E12" s="257"/>
      <c r="F12" s="257"/>
      <c r="G12" s="257"/>
      <c r="H12" s="257"/>
      <c r="I12" s="257"/>
      <c r="J12" s="257"/>
      <c r="K12" s="257"/>
    </row>
    <row r="13" spans="1:11" ht="6" customHeight="1"/>
    <row r="14" spans="1:11">
      <c r="A14" s="256" t="s">
        <v>139</v>
      </c>
      <c r="B14" s="257"/>
      <c r="C14" s="257"/>
      <c r="D14" s="257"/>
      <c r="E14" s="257"/>
      <c r="F14" s="257"/>
      <c r="G14" s="257"/>
      <c r="H14" s="257"/>
      <c r="I14" s="257"/>
      <c r="J14" s="257"/>
      <c r="K14" s="257"/>
    </row>
    <row r="15" spans="1:11">
      <c r="A15" s="257" t="s">
        <v>146</v>
      </c>
      <c r="B15" s="257"/>
      <c r="C15" s="257"/>
      <c r="D15" s="257"/>
      <c r="E15" s="257"/>
      <c r="F15" s="257"/>
      <c r="G15" s="257"/>
      <c r="H15" s="257"/>
      <c r="I15" s="257"/>
      <c r="J15" s="257"/>
      <c r="K15" s="257"/>
    </row>
    <row r="16" spans="1:11">
      <c r="A16" s="257" t="s">
        <v>166</v>
      </c>
      <c r="B16" s="257"/>
      <c r="C16" s="257"/>
      <c r="D16" s="257"/>
      <c r="E16" s="257"/>
      <c r="F16" s="257"/>
      <c r="G16" s="257"/>
      <c r="H16" s="257"/>
      <c r="I16" s="257"/>
      <c r="J16" s="257"/>
      <c r="K16" s="257"/>
    </row>
    <row r="17" spans="1:11">
      <c r="A17" s="257" t="s">
        <v>167</v>
      </c>
      <c r="B17" s="257"/>
      <c r="C17" s="257"/>
      <c r="D17" s="257"/>
      <c r="E17" s="257"/>
      <c r="F17" s="257"/>
      <c r="G17" s="257"/>
      <c r="H17" s="257"/>
      <c r="I17" s="257"/>
      <c r="J17" s="257"/>
      <c r="K17" s="257"/>
    </row>
    <row r="18" spans="1:11">
      <c r="A18" s="257" t="s">
        <v>147</v>
      </c>
      <c r="B18" s="257"/>
      <c r="C18" s="257"/>
      <c r="D18" s="257"/>
      <c r="E18" s="257"/>
      <c r="F18" s="257"/>
      <c r="G18" s="257"/>
      <c r="H18" s="257"/>
      <c r="I18" s="257"/>
      <c r="J18" s="257"/>
      <c r="K18" s="257"/>
    </row>
    <row r="19" spans="1:11">
      <c r="A19" s="257" t="s">
        <v>259</v>
      </c>
      <c r="B19" s="257"/>
      <c r="C19" s="257"/>
      <c r="D19" s="257"/>
      <c r="E19" s="257"/>
      <c r="F19" s="257"/>
      <c r="G19" s="257"/>
      <c r="H19" s="257"/>
      <c r="I19" s="257"/>
      <c r="J19" s="257"/>
      <c r="K19" s="257"/>
    </row>
    <row r="20" spans="1:11">
      <c r="A20" s="257" t="s">
        <v>260</v>
      </c>
      <c r="B20" s="257"/>
      <c r="C20" s="257"/>
      <c r="D20" s="257"/>
      <c r="E20" s="257"/>
      <c r="F20" s="257"/>
      <c r="G20" s="257"/>
      <c r="H20" s="257"/>
      <c r="I20" s="257"/>
      <c r="J20" s="257"/>
      <c r="K20" s="257"/>
    </row>
    <row r="21" spans="1:11">
      <c r="A21" s="257" t="s">
        <v>261</v>
      </c>
      <c r="B21" s="257"/>
      <c r="C21" s="257"/>
      <c r="D21" s="257"/>
      <c r="E21" s="257"/>
      <c r="F21" s="257"/>
      <c r="G21" s="257"/>
      <c r="H21" s="257"/>
      <c r="I21" s="257"/>
      <c r="J21" s="257"/>
      <c r="K21" s="257"/>
    </row>
    <row r="22" spans="1:11">
      <c r="A22" s="257" t="s">
        <v>239</v>
      </c>
      <c r="B22" s="257"/>
      <c r="C22" s="257"/>
      <c r="D22" s="257"/>
      <c r="E22" s="257"/>
      <c r="F22" s="257"/>
      <c r="G22" s="257"/>
      <c r="H22" s="257"/>
      <c r="I22" s="257"/>
      <c r="J22" s="257"/>
      <c r="K22" s="257"/>
    </row>
    <row r="23" spans="1:11">
      <c r="A23" s="257" t="s">
        <v>262</v>
      </c>
      <c r="B23" s="257"/>
      <c r="C23" s="257"/>
      <c r="D23" s="257"/>
      <c r="E23" s="257"/>
      <c r="F23" s="257"/>
      <c r="G23" s="257"/>
      <c r="H23" s="257"/>
      <c r="I23" s="257"/>
      <c r="J23" s="257"/>
      <c r="K23" s="257"/>
    </row>
    <row r="24" spans="1:11">
      <c r="A24" s="257" t="s">
        <v>357</v>
      </c>
      <c r="B24" s="257"/>
      <c r="C24" s="257"/>
      <c r="D24" s="257"/>
      <c r="E24" s="257"/>
      <c r="F24" s="257"/>
      <c r="G24" s="257"/>
      <c r="H24" s="257"/>
      <c r="I24" s="257"/>
      <c r="J24" s="257"/>
      <c r="K24" s="257"/>
    </row>
    <row r="25" spans="1:11" ht="6" customHeight="1">
      <c r="A25" s="257"/>
      <c r="B25" s="257"/>
      <c r="C25" s="257"/>
      <c r="D25" s="257"/>
      <c r="E25" s="257"/>
      <c r="F25" s="257"/>
      <c r="G25" s="257"/>
      <c r="H25" s="257"/>
      <c r="I25" s="257"/>
      <c r="J25" s="257"/>
      <c r="K25" s="257"/>
    </row>
    <row r="26" spans="1:11">
      <c r="A26" s="256" t="s">
        <v>140</v>
      </c>
      <c r="B26" s="257"/>
      <c r="C26" s="257"/>
      <c r="D26" s="257"/>
      <c r="E26" s="257"/>
      <c r="F26" s="257"/>
      <c r="G26" s="257"/>
      <c r="H26" s="257"/>
      <c r="I26" s="257"/>
      <c r="J26" s="257"/>
      <c r="K26" s="257"/>
    </row>
    <row r="27" spans="1:11">
      <c r="A27" s="257" t="s">
        <v>263</v>
      </c>
      <c r="B27" s="257"/>
      <c r="C27" s="257"/>
      <c r="D27" s="257"/>
      <c r="E27" s="257"/>
      <c r="F27" s="257"/>
      <c r="G27" s="257"/>
      <c r="H27" s="257"/>
      <c r="I27" s="257"/>
      <c r="J27" s="257"/>
      <c r="K27" s="257"/>
    </row>
    <row r="28" spans="1:11">
      <c r="A28" s="257" t="s">
        <v>142</v>
      </c>
      <c r="B28" s="257"/>
      <c r="C28" s="257"/>
      <c r="D28" s="257"/>
      <c r="E28" s="257"/>
      <c r="F28" s="257"/>
      <c r="G28" s="257"/>
      <c r="H28" s="257"/>
      <c r="I28" s="257"/>
      <c r="J28" s="257"/>
      <c r="K28" s="257"/>
    </row>
    <row r="29" spans="1:11">
      <c r="A29" s="257" t="s">
        <v>143</v>
      </c>
      <c r="B29" s="257"/>
      <c r="C29" s="257"/>
      <c r="D29" s="257"/>
      <c r="E29" s="257"/>
      <c r="F29" s="257"/>
      <c r="G29" s="257"/>
      <c r="H29" s="257"/>
      <c r="I29" s="257"/>
      <c r="J29" s="257"/>
      <c r="K29" s="257"/>
    </row>
    <row r="30" spans="1:11" ht="6" customHeight="1">
      <c r="A30" s="257"/>
      <c r="B30" s="257"/>
      <c r="C30" s="257"/>
      <c r="D30" s="257"/>
      <c r="E30" s="257"/>
      <c r="F30" s="257"/>
      <c r="G30" s="257"/>
      <c r="H30" s="257"/>
      <c r="I30" s="257"/>
      <c r="J30" s="257"/>
      <c r="K30" s="257"/>
    </row>
    <row r="31" spans="1:11">
      <c r="A31" s="256" t="s">
        <v>144</v>
      </c>
      <c r="B31" s="257"/>
      <c r="C31" s="257"/>
      <c r="D31" s="257"/>
      <c r="E31" s="257"/>
      <c r="F31" s="257"/>
      <c r="G31" s="257"/>
      <c r="H31" s="257"/>
      <c r="I31" s="257"/>
      <c r="J31" s="257"/>
      <c r="K31" s="257"/>
    </row>
    <row r="32" spans="1:11">
      <c r="A32" s="257" t="s">
        <v>264</v>
      </c>
      <c r="B32" s="257"/>
      <c r="C32" s="257"/>
      <c r="D32" s="257"/>
      <c r="E32" s="257"/>
      <c r="F32" s="257"/>
      <c r="G32" s="257"/>
      <c r="H32" s="257"/>
      <c r="I32" s="257"/>
      <c r="J32" s="257"/>
      <c r="K32" s="257"/>
    </row>
    <row r="33" spans="1:11">
      <c r="A33" s="257" t="s">
        <v>145</v>
      </c>
      <c r="B33" s="257"/>
      <c r="C33" s="257"/>
      <c r="D33" s="257"/>
      <c r="E33" s="257"/>
      <c r="F33" s="257"/>
      <c r="G33" s="257"/>
      <c r="H33" s="257"/>
      <c r="I33" s="257"/>
      <c r="J33" s="257"/>
      <c r="K33" s="257"/>
    </row>
    <row r="34" spans="1:11">
      <c r="A34" s="257" t="s">
        <v>241</v>
      </c>
      <c r="B34" s="257"/>
      <c r="C34" s="257"/>
      <c r="D34" s="257"/>
      <c r="E34" s="257"/>
      <c r="F34" s="257"/>
      <c r="G34" s="257"/>
      <c r="H34" s="257"/>
      <c r="I34" s="257"/>
      <c r="J34" s="257"/>
      <c r="K34" s="257"/>
    </row>
    <row r="35" spans="1:11" ht="6" customHeight="1">
      <c r="A35" s="257"/>
      <c r="B35" s="257"/>
      <c r="C35" s="257"/>
      <c r="D35" s="257"/>
      <c r="E35" s="257"/>
      <c r="F35" s="257"/>
      <c r="G35" s="257"/>
      <c r="H35" s="257"/>
      <c r="I35" s="257"/>
      <c r="J35" s="257"/>
      <c r="K35" s="257"/>
    </row>
    <row r="36" spans="1:11">
      <c r="A36" s="256" t="s">
        <v>148</v>
      </c>
      <c r="B36" s="257"/>
      <c r="C36" s="257"/>
      <c r="D36" s="257"/>
      <c r="E36" s="257"/>
      <c r="F36" s="257"/>
      <c r="G36" s="257"/>
      <c r="H36" s="257"/>
      <c r="I36" s="257"/>
      <c r="J36" s="257"/>
      <c r="K36" s="257"/>
    </row>
    <row r="37" spans="1:11">
      <c r="A37" s="257" t="s">
        <v>149</v>
      </c>
      <c r="B37" s="257"/>
      <c r="C37" s="257"/>
      <c r="D37" s="257"/>
      <c r="E37" s="257"/>
      <c r="F37" s="257"/>
      <c r="G37" s="257"/>
      <c r="H37" s="257"/>
      <c r="I37" s="257"/>
      <c r="J37" s="257"/>
      <c r="K37" s="257"/>
    </row>
    <row r="38" spans="1:11">
      <c r="A38" s="257" t="s">
        <v>265</v>
      </c>
      <c r="B38" s="257"/>
      <c r="C38" s="257"/>
      <c r="D38" s="257"/>
      <c r="E38" s="257"/>
      <c r="F38" s="257"/>
      <c r="G38" s="257"/>
      <c r="H38" s="257"/>
      <c r="I38" s="257"/>
      <c r="J38" s="257"/>
      <c r="K38" s="257"/>
    </row>
    <row r="39" spans="1:11" ht="6" customHeight="1">
      <c r="A39" s="257"/>
      <c r="B39" s="257"/>
      <c r="C39" s="257"/>
      <c r="D39" s="257"/>
      <c r="E39" s="257"/>
      <c r="F39" s="257"/>
      <c r="G39" s="257"/>
      <c r="H39" s="257"/>
      <c r="I39" s="257"/>
      <c r="J39" s="257"/>
      <c r="K39" s="257"/>
    </row>
    <row r="40" spans="1:11">
      <c r="A40" s="256" t="s">
        <v>150</v>
      </c>
      <c r="B40" s="257"/>
      <c r="C40" s="257"/>
      <c r="D40" s="257"/>
      <c r="E40" s="257"/>
      <c r="F40" s="257"/>
      <c r="G40" s="257"/>
      <c r="H40" s="257"/>
      <c r="I40" s="257"/>
      <c r="J40" s="257"/>
      <c r="K40" s="257"/>
    </row>
    <row r="41" spans="1:11">
      <c r="A41" s="257" t="s">
        <v>266</v>
      </c>
      <c r="B41" s="257"/>
      <c r="C41" s="257"/>
      <c r="D41" s="257"/>
      <c r="E41" s="257"/>
      <c r="F41" s="257"/>
      <c r="G41" s="257"/>
      <c r="H41" s="257"/>
      <c r="I41" s="257"/>
      <c r="J41" s="257"/>
      <c r="K41" s="257"/>
    </row>
    <row r="42" spans="1:11">
      <c r="A42" s="257" t="s">
        <v>151</v>
      </c>
      <c r="B42" s="257"/>
      <c r="C42" s="257"/>
      <c r="D42" s="257"/>
      <c r="E42" s="257"/>
      <c r="F42" s="257"/>
      <c r="G42" s="257"/>
      <c r="H42" s="257"/>
      <c r="I42" s="257"/>
      <c r="J42" s="257"/>
      <c r="K42" s="257"/>
    </row>
    <row r="43" spans="1:11">
      <c r="A43" s="257" t="s">
        <v>267</v>
      </c>
      <c r="B43" s="257"/>
      <c r="C43" s="257"/>
      <c r="D43" s="257"/>
      <c r="E43" s="257"/>
      <c r="F43" s="257"/>
      <c r="G43" s="257"/>
      <c r="H43" s="257"/>
      <c r="I43" s="257"/>
      <c r="J43" s="257"/>
      <c r="K43" s="257"/>
    </row>
    <row r="44" spans="1:11">
      <c r="A44" s="257" t="s">
        <v>268</v>
      </c>
      <c r="B44" s="257"/>
      <c r="C44" s="257"/>
      <c r="D44" s="257"/>
      <c r="E44" s="257"/>
      <c r="F44" s="257"/>
      <c r="G44" s="257"/>
      <c r="H44" s="257"/>
      <c r="I44" s="257"/>
      <c r="J44" s="257"/>
      <c r="K44" s="257"/>
    </row>
    <row r="45" spans="1:11">
      <c r="A45" s="257" t="s">
        <v>269</v>
      </c>
      <c r="B45" s="257"/>
      <c r="C45" s="257"/>
      <c r="D45" s="257"/>
      <c r="E45" s="257"/>
      <c r="F45" s="257"/>
      <c r="G45" s="257"/>
      <c r="H45" s="257"/>
      <c r="I45" s="257"/>
      <c r="J45" s="257"/>
      <c r="K45" s="257"/>
    </row>
    <row r="46" spans="1:11" ht="6" customHeight="1">
      <c r="A46" s="257"/>
      <c r="B46" s="257"/>
      <c r="C46" s="257"/>
      <c r="D46" s="257"/>
      <c r="E46" s="257"/>
      <c r="F46" s="257"/>
      <c r="G46" s="257"/>
      <c r="H46" s="257"/>
      <c r="I46" s="257"/>
      <c r="J46" s="257"/>
      <c r="K46" s="257"/>
    </row>
    <row r="47" spans="1:11">
      <c r="A47" s="256" t="s">
        <v>152</v>
      </c>
      <c r="B47" s="257"/>
      <c r="C47" s="257"/>
      <c r="D47" s="257"/>
      <c r="E47" s="257"/>
      <c r="F47" s="257"/>
      <c r="G47" s="257"/>
      <c r="H47" s="257"/>
      <c r="I47" s="257"/>
      <c r="J47" s="257"/>
      <c r="K47" s="257"/>
    </row>
    <row r="48" spans="1:11">
      <c r="A48" s="257" t="s">
        <v>154</v>
      </c>
      <c r="B48" s="257"/>
      <c r="C48" s="257"/>
      <c r="D48" s="257"/>
      <c r="E48" s="257"/>
      <c r="F48" s="257"/>
      <c r="G48" s="257"/>
      <c r="H48" s="257"/>
      <c r="I48" s="257"/>
      <c r="J48" s="257"/>
      <c r="K48" s="257"/>
    </row>
    <row r="49" spans="1:11">
      <c r="A49" s="257" t="s">
        <v>153</v>
      </c>
      <c r="B49" s="257"/>
      <c r="C49" s="257"/>
      <c r="D49" s="257"/>
      <c r="E49" s="257"/>
      <c r="F49" s="257"/>
      <c r="G49" s="257"/>
      <c r="H49" s="257"/>
      <c r="I49" s="257"/>
      <c r="J49" s="257"/>
      <c r="K49" s="257"/>
    </row>
    <row r="50" spans="1:11" ht="6" customHeight="1">
      <c r="A50" s="257"/>
      <c r="B50" s="257"/>
      <c r="C50" s="257"/>
      <c r="D50" s="257"/>
      <c r="E50" s="257"/>
      <c r="F50" s="257"/>
      <c r="G50" s="257"/>
      <c r="H50" s="257"/>
      <c r="I50" s="257"/>
      <c r="J50" s="257"/>
      <c r="K50" s="257"/>
    </row>
    <row r="51" spans="1:11">
      <c r="A51" s="256" t="s">
        <v>155</v>
      </c>
      <c r="B51" s="257"/>
      <c r="C51" s="257"/>
      <c r="D51" s="257"/>
      <c r="E51" s="257"/>
      <c r="F51" s="257"/>
      <c r="G51" s="257"/>
      <c r="H51" s="257"/>
      <c r="I51" s="257"/>
      <c r="J51" s="257"/>
      <c r="K51" s="257"/>
    </row>
    <row r="52" spans="1:11">
      <c r="A52" s="257" t="s">
        <v>154</v>
      </c>
      <c r="B52" s="257"/>
      <c r="C52" s="257"/>
      <c r="D52" s="257"/>
      <c r="E52" s="257"/>
      <c r="F52" s="257"/>
      <c r="G52" s="257"/>
      <c r="H52" s="257"/>
      <c r="I52" s="257"/>
      <c r="J52" s="257"/>
      <c r="K52" s="257"/>
    </row>
    <row r="53" spans="1:11" ht="6" customHeight="1">
      <c r="A53" s="257"/>
      <c r="B53" s="257"/>
      <c r="C53" s="257"/>
      <c r="D53" s="257"/>
      <c r="E53" s="257"/>
      <c r="F53" s="257"/>
      <c r="G53" s="257"/>
      <c r="H53" s="257"/>
      <c r="I53" s="257"/>
      <c r="J53" s="257"/>
      <c r="K53" s="257"/>
    </row>
    <row r="54" spans="1:11">
      <c r="A54" s="256" t="s">
        <v>156</v>
      </c>
      <c r="B54" s="257"/>
      <c r="C54" s="257"/>
      <c r="D54" s="257"/>
      <c r="E54" s="257"/>
      <c r="F54" s="257"/>
      <c r="G54" s="257"/>
      <c r="H54" s="257"/>
      <c r="I54" s="257"/>
      <c r="J54" s="257"/>
      <c r="K54" s="257"/>
    </row>
    <row r="55" spans="1:11">
      <c r="A55" s="257" t="s">
        <v>194</v>
      </c>
      <c r="B55" s="257"/>
      <c r="C55" s="257"/>
      <c r="D55" s="257"/>
      <c r="E55" s="257"/>
      <c r="F55" s="257"/>
      <c r="G55" s="257"/>
      <c r="H55" s="257"/>
      <c r="I55" s="257"/>
      <c r="J55" s="257"/>
      <c r="K55" s="257"/>
    </row>
    <row r="56" spans="1:11">
      <c r="A56" s="257" t="s">
        <v>157</v>
      </c>
      <c r="B56" s="257"/>
      <c r="C56" s="257"/>
      <c r="D56" s="257"/>
      <c r="E56" s="257"/>
      <c r="F56" s="257"/>
      <c r="G56" s="257"/>
      <c r="H56" s="257"/>
      <c r="I56" s="257"/>
      <c r="J56" s="257"/>
      <c r="K56" s="257"/>
    </row>
    <row r="57" spans="1:11">
      <c r="A57" s="257" t="s">
        <v>275</v>
      </c>
      <c r="B57" s="257"/>
      <c r="C57" s="257"/>
      <c r="D57" s="257"/>
      <c r="E57" s="257"/>
      <c r="F57" s="257"/>
      <c r="G57" s="257"/>
      <c r="H57" s="257"/>
      <c r="I57" s="257"/>
      <c r="J57" s="257"/>
      <c r="K57" s="257"/>
    </row>
    <row r="58" spans="1:11">
      <c r="A58" s="257" t="s">
        <v>158</v>
      </c>
      <c r="B58" s="257"/>
      <c r="C58" s="257"/>
      <c r="D58" s="257"/>
      <c r="E58" s="257"/>
      <c r="F58" s="257"/>
      <c r="G58" s="257"/>
      <c r="H58" s="257"/>
      <c r="I58" s="257"/>
      <c r="J58" s="257"/>
      <c r="K58" s="257"/>
    </row>
    <row r="59" spans="1:11" ht="6" customHeight="1">
      <c r="A59" s="257"/>
      <c r="B59" s="257"/>
      <c r="C59" s="257"/>
      <c r="D59" s="257"/>
      <c r="E59" s="257"/>
      <c r="F59" s="257"/>
      <c r="G59" s="257"/>
      <c r="H59" s="257"/>
      <c r="I59" s="257"/>
      <c r="J59" s="257"/>
      <c r="K59" s="257"/>
    </row>
    <row r="60" spans="1:11">
      <c r="A60" s="256" t="s">
        <v>159</v>
      </c>
      <c r="B60" s="257"/>
      <c r="C60" s="257"/>
      <c r="D60" s="257"/>
      <c r="E60" s="257"/>
      <c r="F60" s="257"/>
      <c r="G60" s="257"/>
      <c r="H60" s="257"/>
      <c r="I60" s="257"/>
      <c r="J60" s="257"/>
      <c r="K60" s="257"/>
    </row>
    <row r="61" spans="1:11">
      <c r="A61" s="257" t="s">
        <v>194</v>
      </c>
      <c r="B61" s="257"/>
      <c r="C61" s="257"/>
      <c r="D61" s="257"/>
      <c r="E61" s="257"/>
      <c r="F61" s="257"/>
      <c r="G61" s="257"/>
      <c r="H61" s="257"/>
      <c r="I61" s="257"/>
      <c r="J61" s="257"/>
      <c r="K61" s="257"/>
    </row>
    <row r="62" spans="1:11">
      <c r="A62" s="257" t="s">
        <v>274</v>
      </c>
      <c r="B62" s="257"/>
      <c r="C62" s="257"/>
      <c r="D62" s="257"/>
      <c r="E62" s="257"/>
      <c r="F62" s="257"/>
      <c r="G62" s="257"/>
      <c r="H62" s="257"/>
      <c r="I62" s="257"/>
      <c r="J62" s="257"/>
      <c r="K62" s="257"/>
    </row>
    <row r="63" spans="1:11">
      <c r="A63" s="257" t="s">
        <v>270</v>
      </c>
      <c r="B63" s="257"/>
      <c r="C63" s="257"/>
      <c r="D63" s="257"/>
      <c r="E63" s="257"/>
      <c r="F63" s="257"/>
      <c r="G63" s="257"/>
      <c r="H63" s="257"/>
      <c r="I63" s="257"/>
      <c r="J63" s="257"/>
      <c r="K63" s="257"/>
    </row>
    <row r="64" spans="1:11" ht="6" customHeight="1">
      <c r="A64" s="257"/>
      <c r="B64" s="257"/>
      <c r="C64" s="257"/>
      <c r="D64" s="257"/>
      <c r="E64" s="257"/>
      <c r="F64" s="257"/>
      <c r="G64" s="257"/>
      <c r="H64" s="257"/>
      <c r="I64" s="257"/>
      <c r="J64" s="257"/>
      <c r="K64" s="257"/>
    </row>
    <row r="65" spans="1:11">
      <c r="A65" s="256" t="s">
        <v>160</v>
      </c>
      <c r="B65" s="257"/>
      <c r="C65" s="257"/>
      <c r="D65" s="257"/>
      <c r="E65" s="257"/>
      <c r="F65" s="257"/>
      <c r="G65" s="257"/>
      <c r="H65" s="257"/>
      <c r="I65" s="257"/>
      <c r="J65" s="257"/>
      <c r="K65" s="257"/>
    </row>
    <row r="66" spans="1:11">
      <c r="A66" s="257" t="s">
        <v>194</v>
      </c>
      <c r="B66" s="257"/>
      <c r="C66" s="257"/>
      <c r="D66" s="257"/>
      <c r="E66" s="257"/>
      <c r="F66" s="257"/>
      <c r="G66" s="257"/>
      <c r="H66" s="257"/>
      <c r="I66" s="257"/>
      <c r="J66" s="257"/>
      <c r="K66" s="257"/>
    </row>
    <row r="67" spans="1:11">
      <c r="A67" s="257" t="s">
        <v>161</v>
      </c>
      <c r="B67" s="257"/>
      <c r="C67" s="257"/>
      <c r="D67" s="257"/>
      <c r="E67" s="257"/>
      <c r="F67" s="257"/>
      <c r="G67" s="257"/>
      <c r="H67" s="257"/>
      <c r="I67" s="257"/>
      <c r="J67" s="257"/>
      <c r="K67" s="257"/>
    </row>
    <row r="68" spans="1:11" ht="6" customHeight="1">
      <c r="A68" s="257"/>
      <c r="B68" s="257"/>
      <c r="C68" s="257"/>
      <c r="D68" s="257"/>
      <c r="E68" s="257"/>
      <c r="F68" s="257"/>
      <c r="G68" s="257"/>
      <c r="H68" s="257"/>
      <c r="I68" s="257"/>
      <c r="J68" s="257"/>
      <c r="K68" s="257"/>
    </row>
    <row r="69" spans="1:11">
      <c r="A69" s="256" t="s">
        <v>242</v>
      </c>
      <c r="B69" s="257"/>
      <c r="C69" s="257"/>
      <c r="D69" s="257"/>
      <c r="E69" s="257"/>
      <c r="F69" s="257"/>
      <c r="G69" s="257"/>
      <c r="H69" s="257"/>
      <c r="I69" s="257"/>
      <c r="J69" s="257"/>
      <c r="K69" s="257"/>
    </row>
    <row r="70" spans="1:11">
      <c r="A70" s="257" t="s">
        <v>243</v>
      </c>
    </row>
    <row r="71" spans="1:11">
      <c r="A71" s="257" t="s">
        <v>271</v>
      </c>
    </row>
    <row r="72" spans="1:11">
      <c r="A72" s="257" t="s">
        <v>244</v>
      </c>
    </row>
    <row r="73" spans="1:11" ht="6" customHeight="1">
      <c r="A73" s="257"/>
      <c r="B73" s="257"/>
      <c r="C73" s="257"/>
      <c r="D73" s="257"/>
      <c r="E73" s="257"/>
      <c r="F73" s="257"/>
      <c r="G73" s="257"/>
      <c r="H73" s="257"/>
      <c r="I73" s="257"/>
      <c r="J73" s="257"/>
      <c r="K73" s="257"/>
    </row>
    <row r="74" spans="1:11">
      <c r="A74" s="256" t="s">
        <v>162</v>
      </c>
      <c r="B74" s="257"/>
      <c r="C74" s="257"/>
      <c r="D74" s="257"/>
      <c r="E74" s="257"/>
      <c r="F74" s="257"/>
      <c r="G74" s="257"/>
      <c r="H74" s="257"/>
      <c r="I74" s="257"/>
      <c r="J74" s="257"/>
      <c r="K74" s="257"/>
    </row>
    <row r="75" spans="1:11">
      <c r="A75" s="257" t="s">
        <v>272</v>
      </c>
    </row>
    <row r="76" spans="1:11">
      <c r="A76" s="257" t="s">
        <v>273</v>
      </c>
    </row>
    <row r="85" spans="1:12" ht="18">
      <c r="A85" s="362" t="s">
        <v>300</v>
      </c>
      <c r="B85" s="362"/>
      <c r="C85" s="362"/>
      <c r="D85" s="362"/>
      <c r="E85" s="362"/>
      <c r="F85" s="362"/>
      <c r="G85" s="362"/>
      <c r="H85" s="362"/>
      <c r="I85" s="362"/>
      <c r="J85" s="362"/>
      <c r="K85" s="362"/>
    </row>
    <row r="86" spans="1:12" ht="6" customHeight="1"/>
    <row r="87" spans="1:12">
      <c r="A87" s="256" t="s">
        <v>301</v>
      </c>
      <c r="B87" s="257"/>
      <c r="C87" s="257"/>
      <c r="D87" s="257"/>
      <c r="E87" s="257"/>
      <c r="F87" s="257"/>
      <c r="G87" s="257"/>
      <c r="H87" s="257"/>
      <c r="I87" s="257"/>
      <c r="J87" s="257"/>
      <c r="K87" s="257"/>
      <c r="L87" s="359"/>
    </row>
    <row r="88" spans="1:12">
      <c r="A88" s="257" t="s">
        <v>314</v>
      </c>
      <c r="B88" s="257"/>
      <c r="C88" s="257"/>
      <c r="D88" s="257"/>
      <c r="E88" s="257"/>
      <c r="F88" s="257"/>
      <c r="G88" s="257"/>
      <c r="H88" s="257"/>
      <c r="I88" s="257"/>
      <c r="J88" s="257"/>
      <c r="K88" s="257"/>
      <c r="L88" s="359"/>
    </row>
    <row r="89" spans="1:12">
      <c r="A89" s="257" t="s">
        <v>315</v>
      </c>
      <c r="B89" s="257"/>
      <c r="C89" s="257"/>
      <c r="D89" s="257"/>
      <c r="E89" s="257"/>
      <c r="F89" s="257"/>
      <c r="G89" s="257"/>
      <c r="H89" s="257"/>
      <c r="I89" s="257"/>
      <c r="J89" s="257"/>
      <c r="K89" s="257"/>
      <c r="L89" s="359"/>
    </row>
    <row r="90" spans="1:12" ht="6" customHeight="1">
      <c r="L90" s="359"/>
    </row>
    <row r="91" spans="1:12">
      <c r="A91" s="256" t="s">
        <v>302</v>
      </c>
      <c r="B91" s="257"/>
      <c r="C91" s="257"/>
      <c r="D91" s="257"/>
      <c r="E91" s="257"/>
      <c r="F91" s="257"/>
      <c r="G91" s="257"/>
      <c r="H91" s="257"/>
      <c r="I91" s="257"/>
      <c r="J91" s="257"/>
      <c r="K91" s="257"/>
      <c r="L91" s="359"/>
    </row>
    <row r="92" spans="1:12">
      <c r="A92" s="257" t="s">
        <v>316</v>
      </c>
      <c r="B92" s="257"/>
      <c r="C92" s="257"/>
      <c r="D92" s="257"/>
      <c r="E92" s="257"/>
      <c r="F92" s="257"/>
      <c r="G92" s="257"/>
      <c r="H92" s="257"/>
      <c r="I92" s="257"/>
      <c r="J92" s="257"/>
      <c r="K92" s="257"/>
      <c r="L92" s="359"/>
    </row>
    <row r="93" spans="1:12">
      <c r="A93" s="257" t="s">
        <v>320</v>
      </c>
      <c r="B93" s="257"/>
      <c r="C93" s="257"/>
      <c r="D93" s="257"/>
      <c r="E93" s="257"/>
      <c r="F93" s="257"/>
      <c r="G93" s="257"/>
      <c r="H93" s="257"/>
      <c r="I93" s="257"/>
      <c r="J93" s="257"/>
      <c r="K93" s="257"/>
      <c r="L93" s="359"/>
    </row>
    <row r="94" spans="1:12">
      <c r="A94" s="257" t="s">
        <v>318</v>
      </c>
      <c r="B94" s="257"/>
      <c r="C94" s="257"/>
      <c r="D94" s="257"/>
      <c r="E94" s="257"/>
      <c r="F94" s="257"/>
      <c r="G94" s="257"/>
      <c r="H94" s="257"/>
      <c r="I94" s="257"/>
      <c r="J94" s="257"/>
      <c r="K94" s="257"/>
      <c r="L94" s="359"/>
    </row>
    <row r="95" spans="1:12">
      <c r="A95" s="257" t="s">
        <v>319</v>
      </c>
      <c r="B95" s="257"/>
      <c r="C95" s="257"/>
      <c r="D95" s="257"/>
      <c r="E95" s="257"/>
      <c r="F95" s="257"/>
      <c r="G95" s="257"/>
      <c r="H95" s="257"/>
      <c r="I95" s="257"/>
      <c r="J95" s="257"/>
      <c r="K95" s="257"/>
      <c r="L95" s="359"/>
    </row>
    <row r="96" spans="1:12">
      <c r="A96" s="257" t="s">
        <v>317</v>
      </c>
      <c r="B96" s="257"/>
      <c r="C96" s="257"/>
      <c r="D96" s="257"/>
      <c r="E96" s="257"/>
      <c r="F96" s="257"/>
      <c r="G96" s="257"/>
      <c r="H96" s="257"/>
      <c r="I96" s="257"/>
      <c r="J96" s="257"/>
      <c r="K96" s="257"/>
      <c r="L96" s="359"/>
    </row>
    <row r="97" spans="1:12">
      <c r="A97" s="257" t="s">
        <v>321</v>
      </c>
      <c r="B97" s="257"/>
      <c r="C97" s="257"/>
      <c r="D97" s="257"/>
      <c r="E97" s="257"/>
      <c r="F97" s="257"/>
      <c r="G97" s="257"/>
      <c r="H97" s="257"/>
      <c r="I97" s="257"/>
      <c r="J97" s="257"/>
      <c r="K97" s="257"/>
      <c r="L97" s="359"/>
    </row>
    <row r="98" spans="1:12">
      <c r="A98" s="257" t="s">
        <v>322</v>
      </c>
      <c r="B98" s="257"/>
      <c r="C98" s="257"/>
      <c r="D98" s="257"/>
      <c r="E98" s="257"/>
      <c r="F98" s="257"/>
      <c r="G98" s="257"/>
      <c r="H98" s="257"/>
      <c r="I98" s="257"/>
      <c r="J98" s="257"/>
      <c r="K98" s="257"/>
      <c r="L98" s="359"/>
    </row>
    <row r="99" spans="1:12">
      <c r="A99" s="257" t="s">
        <v>358</v>
      </c>
      <c r="B99" s="257"/>
      <c r="C99" s="257"/>
      <c r="D99" s="257"/>
      <c r="E99" s="257"/>
      <c r="F99" s="257"/>
      <c r="G99" s="257"/>
      <c r="H99" s="257"/>
      <c r="I99" s="257"/>
      <c r="J99" s="257"/>
      <c r="K99" s="257"/>
      <c r="L99" s="359"/>
    </row>
    <row r="100" spans="1:12" ht="6" customHeight="1">
      <c r="A100" s="257"/>
      <c r="B100" s="257"/>
      <c r="C100" s="257"/>
      <c r="D100" s="257"/>
      <c r="E100" s="257"/>
      <c r="F100" s="257"/>
      <c r="G100" s="257"/>
      <c r="H100" s="257"/>
      <c r="I100" s="257"/>
      <c r="J100" s="257"/>
      <c r="K100" s="257"/>
      <c r="L100" s="359"/>
    </row>
    <row r="101" spans="1:12">
      <c r="A101" s="256" t="s">
        <v>303</v>
      </c>
      <c r="B101" s="257"/>
      <c r="C101" s="257"/>
      <c r="D101" s="257"/>
      <c r="E101" s="257"/>
      <c r="F101" s="257"/>
      <c r="G101" s="257"/>
      <c r="H101" s="257"/>
      <c r="I101" s="257"/>
      <c r="J101" s="257"/>
      <c r="K101" s="257"/>
      <c r="L101" s="359"/>
    </row>
    <row r="102" spans="1:12">
      <c r="A102" s="257" t="s">
        <v>323</v>
      </c>
      <c r="B102" s="257"/>
      <c r="C102" s="257"/>
      <c r="D102" s="257"/>
      <c r="E102" s="257"/>
      <c r="F102" s="257"/>
      <c r="G102" s="257"/>
      <c r="H102" s="257"/>
      <c r="I102" s="257"/>
      <c r="J102" s="257"/>
      <c r="K102" s="257"/>
      <c r="L102" s="359"/>
    </row>
    <row r="103" spans="1:12">
      <c r="A103" s="257" t="s">
        <v>324</v>
      </c>
      <c r="B103" s="257"/>
      <c r="C103" s="257"/>
      <c r="D103" s="257"/>
      <c r="E103" s="257"/>
      <c r="F103" s="257"/>
      <c r="G103" s="257"/>
      <c r="H103" s="257"/>
      <c r="I103" s="257"/>
      <c r="J103" s="257"/>
      <c r="K103" s="257"/>
      <c r="L103" s="359"/>
    </row>
    <row r="104" spans="1:12">
      <c r="A104" s="257" t="s">
        <v>325</v>
      </c>
      <c r="B104" s="257"/>
      <c r="C104" s="257"/>
      <c r="D104" s="257"/>
      <c r="E104" s="257"/>
      <c r="F104" s="257"/>
      <c r="G104" s="257"/>
      <c r="H104" s="257"/>
      <c r="I104" s="257"/>
      <c r="J104" s="257"/>
      <c r="K104" s="257"/>
      <c r="L104" s="359"/>
    </row>
    <row r="105" spans="1:12" ht="6" customHeight="1">
      <c r="A105" s="257"/>
      <c r="B105" s="257"/>
      <c r="C105" s="257"/>
      <c r="D105" s="257"/>
      <c r="E105" s="257"/>
      <c r="F105" s="257"/>
      <c r="G105" s="257"/>
      <c r="H105" s="257"/>
      <c r="I105" s="257"/>
      <c r="J105" s="257"/>
      <c r="K105" s="257"/>
      <c r="L105" s="359"/>
    </row>
    <row r="106" spans="1:12">
      <c r="A106" s="256" t="s">
        <v>304</v>
      </c>
      <c r="B106" s="257"/>
      <c r="C106" s="257"/>
      <c r="D106" s="257"/>
      <c r="E106" s="257"/>
      <c r="F106" s="257"/>
      <c r="G106" s="257"/>
      <c r="H106" s="257"/>
      <c r="I106" s="257"/>
      <c r="J106" s="257"/>
      <c r="K106" s="257"/>
      <c r="L106" s="359"/>
    </row>
    <row r="107" spans="1:12">
      <c r="A107" s="257" t="s">
        <v>328</v>
      </c>
      <c r="B107" s="257"/>
      <c r="C107" s="257"/>
      <c r="D107" s="257"/>
      <c r="E107" s="257"/>
      <c r="F107" s="257"/>
      <c r="G107" s="257"/>
      <c r="H107" s="257"/>
      <c r="I107" s="257"/>
      <c r="J107" s="257"/>
      <c r="K107" s="257"/>
      <c r="L107" s="359"/>
    </row>
    <row r="108" spans="1:12">
      <c r="A108" s="257" t="s">
        <v>329</v>
      </c>
      <c r="B108" s="257"/>
      <c r="C108" s="257"/>
      <c r="D108" s="257"/>
      <c r="E108" s="257"/>
      <c r="F108" s="257"/>
      <c r="G108" s="257"/>
      <c r="H108" s="257"/>
      <c r="I108" s="257"/>
      <c r="J108" s="257"/>
      <c r="K108" s="257"/>
      <c r="L108" s="359"/>
    </row>
    <row r="109" spans="1:12">
      <c r="A109" s="257" t="s">
        <v>327</v>
      </c>
      <c r="B109" s="257"/>
      <c r="C109" s="257"/>
      <c r="D109" s="257"/>
      <c r="E109" s="257"/>
      <c r="F109" s="257"/>
      <c r="G109" s="257"/>
      <c r="H109" s="257"/>
      <c r="I109" s="257"/>
      <c r="J109" s="257"/>
      <c r="K109" s="257"/>
      <c r="L109" s="359"/>
    </row>
    <row r="110" spans="1:12">
      <c r="A110" s="257" t="s">
        <v>326</v>
      </c>
      <c r="B110" s="257"/>
      <c r="C110" s="257"/>
      <c r="D110" s="257"/>
      <c r="E110" s="257"/>
      <c r="F110" s="257"/>
      <c r="G110" s="257"/>
      <c r="H110" s="257"/>
      <c r="I110" s="257"/>
      <c r="J110" s="257"/>
      <c r="K110" s="257"/>
      <c r="L110" s="359"/>
    </row>
    <row r="111" spans="1:12" ht="6" customHeight="1">
      <c r="A111" s="257"/>
      <c r="B111" s="257"/>
      <c r="C111" s="257"/>
      <c r="D111" s="257"/>
      <c r="E111" s="257"/>
      <c r="F111" s="257"/>
      <c r="G111" s="257"/>
      <c r="H111" s="257"/>
      <c r="I111" s="257"/>
      <c r="J111" s="257"/>
      <c r="K111" s="257"/>
      <c r="L111" s="359"/>
    </row>
    <row r="112" spans="1:12">
      <c r="A112" s="256" t="s">
        <v>305</v>
      </c>
      <c r="B112" s="257"/>
      <c r="C112" s="257"/>
      <c r="D112" s="257"/>
      <c r="E112" s="257"/>
      <c r="F112" s="257"/>
      <c r="G112" s="257"/>
      <c r="H112" s="257"/>
      <c r="I112" s="257"/>
      <c r="J112" s="257"/>
      <c r="K112" s="257"/>
      <c r="L112" s="359"/>
    </row>
    <row r="113" spans="1:12">
      <c r="A113" s="257" t="s">
        <v>330</v>
      </c>
      <c r="B113" s="257"/>
      <c r="C113" s="257"/>
      <c r="D113" s="257"/>
      <c r="E113" s="257"/>
      <c r="F113" s="257"/>
      <c r="G113" s="257"/>
      <c r="H113" s="257"/>
      <c r="I113" s="257"/>
      <c r="J113" s="257"/>
      <c r="K113" s="257"/>
      <c r="L113" s="359"/>
    </row>
    <row r="114" spans="1:12">
      <c r="A114" s="257" t="s">
        <v>331</v>
      </c>
      <c r="B114" s="257"/>
      <c r="C114" s="257"/>
      <c r="D114" s="257"/>
      <c r="E114" s="257"/>
      <c r="F114" s="257"/>
      <c r="G114" s="257"/>
      <c r="H114" s="257"/>
      <c r="I114" s="257"/>
      <c r="J114" s="257"/>
      <c r="K114" s="257"/>
      <c r="L114" s="359"/>
    </row>
    <row r="115" spans="1:12" ht="6" customHeight="1">
      <c r="A115" s="257"/>
      <c r="B115" s="257"/>
      <c r="C115" s="257"/>
      <c r="D115" s="257"/>
      <c r="E115" s="257"/>
      <c r="F115" s="257"/>
      <c r="G115" s="257"/>
      <c r="H115" s="257"/>
      <c r="I115" s="257"/>
      <c r="J115" s="257"/>
      <c r="K115" s="257"/>
      <c r="L115" s="359"/>
    </row>
    <row r="116" spans="1:12">
      <c r="A116" s="256" t="s">
        <v>306</v>
      </c>
      <c r="B116" s="257"/>
      <c r="C116" s="257"/>
      <c r="D116" s="257"/>
      <c r="E116" s="257"/>
      <c r="F116" s="257"/>
      <c r="G116" s="257"/>
      <c r="H116" s="257"/>
      <c r="I116" s="257"/>
      <c r="J116" s="257"/>
      <c r="K116" s="257"/>
      <c r="L116" s="359"/>
    </row>
    <row r="117" spans="1:12">
      <c r="A117" s="257" t="s">
        <v>332</v>
      </c>
      <c r="B117" s="257"/>
      <c r="C117" s="257"/>
      <c r="D117" s="257"/>
      <c r="E117" s="257"/>
      <c r="F117" s="257"/>
      <c r="G117" s="257"/>
      <c r="H117" s="257"/>
      <c r="I117" s="257"/>
      <c r="J117" s="257"/>
      <c r="K117" s="257"/>
      <c r="L117" s="359"/>
    </row>
    <row r="118" spans="1:12">
      <c r="A118" s="257" t="s">
        <v>333</v>
      </c>
      <c r="B118" s="257"/>
      <c r="C118" s="257"/>
      <c r="D118" s="257"/>
      <c r="E118" s="257"/>
      <c r="F118" s="257"/>
      <c r="G118" s="257"/>
      <c r="H118" s="257"/>
      <c r="I118" s="257"/>
      <c r="J118" s="257"/>
      <c r="K118" s="257"/>
      <c r="L118" s="359"/>
    </row>
    <row r="119" spans="1:12">
      <c r="A119" s="257" t="s">
        <v>334</v>
      </c>
      <c r="B119" s="257"/>
      <c r="C119" s="257"/>
      <c r="D119" s="257"/>
      <c r="E119" s="257"/>
      <c r="F119" s="257"/>
      <c r="G119" s="257"/>
      <c r="H119" s="257"/>
      <c r="I119" s="257"/>
      <c r="J119" s="257"/>
      <c r="K119" s="257"/>
      <c r="L119" s="359"/>
    </row>
    <row r="120" spans="1:12">
      <c r="A120" s="257" t="s">
        <v>335</v>
      </c>
      <c r="B120" s="257"/>
      <c r="C120" s="257"/>
      <c r="D120" s="257"/>
      <c r="E120" s="257"/>
      <c r="F120" s="257"/>
      <c r="G120" s="257"/>
      <c r="H120" s="257"/>
      <c r="I120" s="257"/>
      <c r="J120" s="257"/>
      <c r="K120" s="257"/>
      <c r="L120" s="359"/>
    </row>
    <row r="121" spans="1:12">
      <c r="A121" s="257" t="s">
        <v>336</v>
      </c>
      <c r="B121" s="257"/>
      <c r="C121" s="257"/>
      <c r="D121" s="257"/>
      <c r="E121" s="257"/>
      <c r="F121" s="257"/>
      <c r="G121" s="257"/>
      <c r="H121" s="257"/>
      <c r="I121" s="257"/>
      <c r="J121" s="257"/>
      <c r="K121" s="257"/>
      <c r="L121" s="359"/>
    </row>
    <row r="122" spans="1:12" ht="6" customHeight="1">
      <c r="A122" s="257"/>
      <c r="B122" s="257"/>
      <c r="C122" s="257"/>
      <c r="D122" s="257"/>
      <c r="E122" s="257"/>
      <c r="F122" s="257"/>
      <c r="G122" s="257"/>
      <c r="H122" s="257"/>
      <c r="I122" s="257"/>
      <c r="J122" s="257"/>
      <c r="K122" s="257"/>
      <c r="L122" s="359"/>
    </row>
    <row r="123" spans="1:12">
      <c r="A123" s="256" t="s">
        <v>307</v>
      </c>
      <c r="B123" s="257"/>
      <c r="C123" s="257"/>
      <c r="D123" s="257"/>
      <c r="E123" s="257"/>
      <c r="F123" s="257"/>
      <c r="G123" s="257"/>
      <c r="H123" s="257"/>
      <c r="I123" s="257"/>
      <c r="J123" s="257"/>
      <c r="K123" s="257"/>
      <c r="L123" s="359"/>
    </row>
    <row r="124" spans="1:12">
      <c r="A124" s="257" t="s">
        <v>337</v>
      </c>
      <c r="B124" s="257"/>
      <c r="C124" s="257"/>
      <c r="D124" s="257"/>
      <c r="E124" s="257"/>
      <c r="F124" s="257"/>
      <c r="G124" s="257"/>
      <c r="H124" s="257"/>
      <c r="I124" s="257"/>
      <c r="J124" s="257"/>
      <c r="K124" s="257"/>
      <c r="L124" s="359"/>
    </row>
    <row r="125" spans="1:12">
      <c r="A125" s="257" t="s">
        <v>338</v>
      </c>
      <c r="B125" s="257"/>
      <c r="C125" s="257"/>
      <c r="D125" s="257"/>
      <c r="E125" s="257"/>
      <c r="F125" s="257"/>
      <c r="G125" s="257"/>
      <c r="H125" s="257"/>
      <c r="I125" s="257"/>
      <c r="J125" s="257"/>
      <c r="K125" s="257"/>
      <c r="L125" s="359"/>
    </row>
    <row r="126" spans="1:12" ht="6" customHeight="1">
      <c r="A126" s="257"/>
      <c r="B126" s="257"/>
      <c r="C126" s="257"/>
      <c r="D126" s="257"/>
      <c r="E126" s="257"/>
      <c r="F126" s="257"/>
      <c r="G126" s="257"/>
      <c r="H126" s="257"/>
      <c r="I126" s="257"/>
      <c r="J126" s="257"/>
      <c r="K126" s="257"/>
      <c r="L126" s="359"/>
    </row>
    <row r="127" spans="1:12">
      <c r="A127" s="256" t="s">
        <v>308</v>
      </c>
      <c r="B127" s="257"/>
      <c r="C127" s="257"/>
      <c r="D127" s="257"/>
      <c r="E127" s="257"/>
      <c r="F127" s="257"/>
      <c r="G127" s="257"/>
      <c r="H127" s="257"/>
      <c r="I127" s="257"/>
      <c r="J127" s="257"/>
      <c r="K127" s="257"/>
      <c r="L127" s="359"/>
    </row>
    <row r="128" spans="1:12">
      <c r="A128" s="257" t="s">
        <v>339</v>
      </c>
      <c r="B128" s="257"/>
      <c r="C128" s="257"/>
      <c r="D128" s="257"/>
      <c r="E128" s="257"/>
      <c r="F128" s="257"/>
      <c r="G128" s="257"/>
      <c r="H128" s="257"/>
      <c r="I128" s="257"/>
      <c r="J128" s="257"/>
      <c r="K128" s="257"/>
      <c r="L128" s="359"/>
    </row>
    <row r="129" spans="1:12" ht="6" customHeight="1">
      <c r="A129" s="257"/>
      <c r="B129" s="257"/>
      <c r="C129" s="257"/>
      <c r="D129" s="257"/>
      <c r="E129" s="257"/>
      <c r="F129" s="257"/>
      <c r="G129" s="257"/>
      <c r="H129" s="257"/>
      <c r="I129" s="257"/>
      <c r="J129" s="257"/>
      <c r="K129" s="257"/>
      <c r="L129" s="359"/>
    </row>
    <row r="130" spans="1:12">
      <c r="A130" s="256" t="s">
        <v>309</v>
      </c>
      <c r="B130" s="257"/>
      <c r="C130" s="257"/>
      <c r="D130" s="257"/>
      <c r="E130" s="257"/>
      <c r="F130" s="257"/>
      <c r="G130" s="257"/>
      <c r="H130" s="257"/>
      <c r="I130" s="257"/>
      <c r="J130" s="257"/>
      <c r="K130" s="257"/>
      <c r="L130" s="359"/>
    </row>
    <row r="131" spans="1:12">
      <c r="A131" s="257" t="s">
        <v>340</v>
      </c>
      <c r="B131" s="257"/>
      <c r="C131" s="257"/>
      <c r="D131" s="257"/>
      <c r="E131" s="257"/>
      <c r="F131" s="257"/>
      <c r="G131" s="257"/>
      <c r="H131" s="257"/>
      <c r="I131" s="257"/>
      <c r="J131" s="257"/>
      <c r="K131" s="257"/>
      <c r="L131" s="359"/>
    </row>
    <row r="132" spans="1:12">
      <c r="A132" s="257" t="s">
        <v>341</v>
      </c>
      <c r="B132" s="257"/>
      <c r="C132" s="257"/>
      <c r="D132" s="257"/>
      <c r="E132" s="257"/>
      <c r="F132" s="257"/>
      <c r="G132" s="257"/>
      <c r="H132" s="257"/>
      <c r="I132" s="257"/>
      <c r="J132" s="257"/>
      <c r="K132" s="257"/>
      <c r="L132" s="359"/>
    </row>
    <row r="133" spans="1:12">
      <c r="A133" s="257" t="s">
        <v>342</v>
      </c>
      <c r="B133" s="257"/>
      <c r="C133" s="257"/>
      <c r="D133" s="257"/>
      <c r="E133" s="257"/>
      <c r="F133" s="257"/>
      <c r="G133" s="257"/>
      <c r="H133" s="257"/>
      <c r="I133" s="257"/>
      <c r="J133" s="257"/>
      <c r="K133" s="257"/>
      <c r="L133" s="359"/>
    </row>
    <row r="134" spans="1:12">
      <c r="A134" s="257" t="s">
        <v>343</v>
      </c>
      <c r="B134" s="257"/>
      <c r="C134" s="257"/>
      <c r="D134" s="257"/>
      <c r="E134" s="257"/>
      <c r="F134" s="257"/>
      <c r="G134" s="257"/>
      <c r="H134" s="257"/>
      <c r="I134" s="257"/>
      <c r="J134" s="257"/>
      <c r="K134" s="257"/>
      <c r="L134" s="359"/>
    </row>
    <row r="135" spans="1:12" ht="6" customHeight="1">
      <c r="A135" s="257"/>
      <c r="B135" s="257"/>
      <c r="C135" s="257"/>
      <c r="D135" s="257"/>
      <c r="E135" s="257"/>
      <c r="F135" s="257"/>
      <c r="G135" s="257"/>
      <c r="H135" s="257"/>
      <c r="I135" s="257"/>
      <c r="J135" s="257"/>
      <c r="K135" s="257"/>
      <c r="L135" s="359"/>
    </row>
    <row r="136" spans="1:12">
      <c r="A136" s="256" t="s">
        <v>310</v>
      </c>
      <c r="B136" s="257"/>
      <c r="C136" s="257"/>
      <c r="D136" s="257"/>
      <c r="E136" s="257"/>
      <c r="F136" s="257"/>
      <c r="G136" s="257"/>
      <c r="H136" s="257"/>
      <c r="I136" s="257"/>
      <c r="J136" s="257"/>
      <c r="K136" s="257"/>
      <c r="L136" s="359"/>
    </row>
    <row r="137" spans="1:12">
      <c r="A137" s="257" t="s">
        <v>344</v>
      </c>
      <c r="B137" s="257"/>
      <c r="C137" s="257"/>
      <c r="D137" s="257"/>
      <c r="E137" s="257"/>
      <c r="F137" s="257"/>
      <c r="G137" s="257"/>
      <c r="H137" s="257"/>
      <c r="I137" s="257"/>
      <c r="J137" s="257"/>
      <c r="K137" s="257"/>
      <c r="L137" s="359"/>
    </row>
    <row r="138" spans="1:12">
      <c r="A138" s="257" t="s">
        <v>345</v>
      </c>
      <c r="B138" s="257"/>
      <c r="C138" s="257"/>
      <c r="D138" s="257"/>
      <c r="E138" s="257"/>
      <c r="F138" s="257"/>
      <c r="G138" s="257"/>
      <c r="H138" s="257"/>
      <c r="I138" s="257"/>
      <c r="J138" s="257"/>
      <c r="K138" s="257"/>
      <c r="L138" s="359"/>
    </row>
    <row r="139" spans="1:12">
      <c r="A139" s="257" t="s">
        <v>346</v>
      </c>
      <c r="B139" s="257"/>
      <c r="C139" s="257"/>
      <c r="D139" s="257"/>
      <c r="E139" s="257"/>
      <c r="F139" s="257"/>
      <c r="G139" s="257"/>
      <c r="H139" s="257"/>
      <c r="I139" s="257"/>
      <c r="J139" s="257"/>
      <c r="K139" s="257"/>
      <c r="L139" s="359"/>
    </row>
    <row r="140" spans="1:12" ht="6" customHeight="1">
      <c r="A140" s="257"/>
      <c r="B140" s="257"/>
      <c r="C140" s="257"/>
      <c r="D140" s="257"/>
      <c r="E140" s="257"/>
      <c r="F140" s="257"/>
      <c r="G140" s="257"/>
      <c r="H140" s="257"/>
      <c r="I140" s="257"/>
      <c r="J140" s="257"/>
      <c r="K140" s="257"/>
      <c r="L140" s="359"/>
    </row>
    <row r="141" spans="1:12">
      <c r="A141" s="256" t="s">
        <v>311</v>
      </c>
      <c r="B141" s="257"/>
      <c r="C141" s="257"/>
      <c r="D141" s="257"/>
      <c r="E141" s="257"/>
      <c r="F141" s="257"/>
      <c r="G141" s="257"/>
      <c r="H141" s="257"/>
      <c r="I141" s="257"/>
      <c r="J141" s="257"/>
      <c r="K141" s="257"/>
      <c r="L141" s="359"/>
    </row>
    <row r="142" spans="1:12">
      <c r="A142" s="257" t="s">
        <v>347</v>
      </c>
      <c r="B142" s="257"/>
      <c r="C142" s="257"/>
      <c r="D142" s="257"/>
      <c r="E142" s="257"/>
      <c r="F142" s="257"/>
      <c r="G142" s="257"/>
      <c r="H142" s="257"/>
      <c r="I142" s="257"/>
      <c r="J142" s="257"/>
      <c r="K142" s="257"/>
      <c r="L142" s="359"/>
    </row>
    <row r="143" spans="1:12">
      <c r="A143" s="257" t="s">
        <v>348</v>
      </c>
      <c r="B143" s="257"/>
      <c r="C143" s="257"/>
      <c r="D143" s="257"/>
      <c r="E143" s="257"/>
      <c r="F143" s="257"/>
      <c r="G143" s="257"/>
      <c r="H143" s="257"/>
      <c r="I143" s="257"/>
      <c r="J143" s="257"/>
      <c r="K143" s="257"/>
      <c r="L143" s="359"/>
    </row>
    <row r="144" spans="1:12" ht="6" customHeight="1">
      <c r="A144" s="257"/>
      <c r="B144" s="257"/>
      <c r="C144" s="257"/>
      <c r="D144" s="257"/>
      <c r="E144" s="257"/>
      <c r="F144" s="257"/>
      <c r="G144" s="257"/>
      <c r="H144" s="257"/>
      <c r="I144" s="257"/>
      <c r="J144" s="257"/>
      <c r="K144" s="257"/>
      <c r="L144" s="359"/>
    </row>
    <row r="145" spans="1:12">
      <c r="A145" s="256" t="s">
        <v>312</v>
      </c>
      <c r="B145" s="257"/>
      <c r="C145" s="257"/>
      <c r="D145" s="257"/>
      <c r="E145" s="257"/>
      <c r="F145" s="257"/>
      <c r="G145" s="257"/>
      <c r="H145" s="257"/>
      <c r="I145" s="257"/>
      <c r="J145" s="257"/>
      <c r="K145" s="257"/>
      <c r="L145" s="359"/>
    </row>
    <row r="146" spans="1:12">
      <c r="A146" s="257" t="s">
        <v>353</v>
      </c>
      <c r="L146" s="359"/>
    </row>
    <row r="147" spans="1:12">
      <c r="A147" s="257" t="s">
        <v>349</v>
      </c>
      <c r="L147" s="359"/>
    </row>
    <row r="148" spans="1:12">
      <c r="A148" s="257" t="s">
        <v>352</v>
      </c>
      <c r="L148" s="359"/>
    </row>
    <row r="149" spans="1:12" ht="6" customHeight="1">
      <c r="A149" s="257"/>
      <c r="B149" s="257"/>
      <c r="C149" s="257"/>
      <c r="D149" s="257"/>
      <c r="E149" s="257"/>
      <c r="F149" s="257"/>
      <c r="G149" s="257"/>
      <c r="H149" s="257"/>
      <c r="I149" s="257"/>
      <c r="J149" s="257"/>
      <c r="K149" s="257"/>
      <c r="L149" s="359"/>
    </row>
    <row r="150" spans="1:12">
      <c r="A150" s="256" t="s">
        <v>313</v>
      </c>
      <c r="B150" s="257"/>
      <c r="C150" s="257"/>
      <c r="D150" s="257"/>
      <c r="E150" s="257"/>
      <c r="F150" s="257"/>
      <c r="G150" s="257"/>
      <c r="H150" s="257"/>
      <c r="I150" s="257"/>
      <c r="J150" s="257"/>
      <c r="K150" s="257"/>
    </row>
    <row r="151" spans="1:12">
      <c r="A151" s="257" t="s">
        <v>350</v>
      </c>
    </row>
    <row r="152" spans="1:12">
      <c r="A152" s="257" t="s">
        <v>351</v>
      </c>
    </row>
  </sheetData>
  <sheetProtection algorithmName="SHA-512" hashValue="D2KwI541nC8Tph7DOdmC5hoL7EsncUU9EtU9OaJOA6pq53VPoPnIZ2zjQnOqwzB96TE/8SCQ4iskM07OlYYHYQ==" saltValue="WRcUepR4FoI7JcJypb2AWg==" spinCount="100000" sheet="1" objects="1" scenarios="1" selectLockedCells="1"/>
  <mergeCells count="2">
    <mergeCell ref="A8:K8"/>
    <mergeCell ref="A85:K85"/>
  </mergeCells>
  <printOptions horizontalCentered="1" verticalCentered="1"/>
  <pageMargins left="0.51181102362204722" right="0.47244094488188981" top="0.47244094488188981" bottom="0.55118110236220474" header="0.23622047244094491" footer="0.31496062992125984"/>
  <pageSetup paperSize="9" scale="72" orientation="portrait" r:id="rId1"/>
  <headerFooter>
    <oddFooter>&amp;R&amp;A</oddFooter>
  </headerFooter>
  <rowBreaks count="1" manualBreakCount="1">
    <brk id="77" min="10" max="1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Φύλλο8">
    <pageSetUpPr fitToPage="1"/>
  </sheetPr>
  <dimension ref="A1:E45"/>
  <sheetViews>
    <sheetView zoomScaleNormal="100" zoomScaleSheetLayoutView="100" workbookViewId="0">
      <selection activeCell="B3" sqref="B3"/>
    </sheetView>
  </sheetViews>
  <sheetFormatPr defaultColWidth="9.109375" defaultRowHeight="14.4"/>
  <cols>
    <col min="1" max="1" width="5.6640625" style="102" customWidth="1"/>
    <col min="2" max="2" width="78.33203125" style="102" customWidth="1"/>
    <col min="3" max="3" width="52.5546875" style="102" customWidth="1"/>
    <col min="4" max="4" width="28.44140625" style="102" customWidth="1"/>
    <col min="5" max="5" width="18.6640625" style="102" customWidth="1"/>
    <col min="6" max="16384" width="9.109375" style="102"/>
  </cols>
  <sheetData>
    <row r="1" spans="1:5" ht="54.75" customHeight="1" thickBot="1">
      <c r="A1" s="457" t="s">
        <v>289</v>
      </c>
      <c r="B1" s="458"/>
      <c r="C1" s="458"/>
      <c r="D1" s="458"/>
      <c r="E1" s="460"/>
    </row>
    <row r="2" spans="1:5" ht="43.8" thickBot="1">
      <c r="A2" s="33" t="s">
        <v>202</v>
      </c>
      <c r="B2" s="34" t="s">
        <v>203</v>
      </c>
      <c r="C2" s="35" t="s">
        <v>204</v>
      </c>
      <c r="D2" s="106" t="s">
        <v>182</v>
      </c>
      <c r="E2" s="106" t="s">
        <v>201</v>
      </c>
    </row>
    <row r="3" spans="1:5" s="316" customFormat="1" ht="31.5" customHeight="1">
      <c r="A3" s="314">
        <v>1</v>
      </c>
      <c r="B3" s="184"/>
      <c r="C3" s="185"/>
      <c r="D3" s="245"/>
      <c r="E3" s="253"/>
    </row>
    <row r="4" spans="1:5" s="316" customFormat="1" ht="31.5" customHeight="1">
      <c r="A4" s="315">
        <v>2</v>
      </c>
      <c r="B4" s="186"/>
      <c r="C4" s="187"/>
      <c r="D4" s="246"/>
      <c r="E4" s="254"/>
    </row>
    <row r="5" spans="1:5" s="316" customFormat="1" ht="31.5" customHeight="1">
      <c r="A5" s="315">
        <v>3</v>
      </c>
      <c r="B5" s="186"/>
      <c r="C5" s="187"/>
      <c r="D5" s="246"/>
      <c r="E5" s="254"/>
    </row>
    <row r="6" spans="1:5" s="316" customFormat="1" ht="31.5" customHeight="1">
      <c r="A6" s="315">
        <v>4</v>
      </c>
      <c r="B6" s="186"/>
      <c r="C6" s="187"/>
      <c r="D6" s="246"/>
      <c r="E6" s="254"/>
    </row>
    <row r="7" spans="1:5" s="316" customFormat="1" ht="31.5" customHeight="1">
      <c r="A7" s="315">
        <v>5</v>
      </c>
      <c r="B7" s="186"/>
      <c r="C7" s="187"/>
      <c r="D7" s="246"/>
      <c r="E7" s="254"/>
    </row>
    <row r="8" spans="1:5" s="316" customFormat="1" ht="31.5" customHeight="1">
      <c r="A8" s="315">
        <v>6</v>
      </c>
      <c r="B8" s="186"/>
      <c r="C8" s="187"/>
      <c r="D8" s="246"/>
      <c r="E8" s="254"/>
    </row>
    <row r="9" spans="1:5" s="316" customFormat="1" ht="31.5" customHeight="1">
      <c r="A9" s="315">
        <v>7</v>
      </c>
      <c r="B9" s="186"/>
      <c r="C9" s="187"/>
      <c r="D9" s="246"/>
      <c r="E9" s="254"/>
    </row>
    <row r="10" spans="1:5" s="316" customFormat="1" ht="31.5" customHeight="1">
      <c r="A10" s="315">
        <v>8</v>
      </c>
      <c r="B10" s="186"/>
      <c r="C10" s="187"/>
      <c r="D10" s="246"/>
      <c r="E10" s="254"/>
    </row>
    <row r="11" spans="1:5" s="316" customFormat="1" ht="31.5" customHeight="1">
      <c r="A11" s="315">
        <v>9</v>
      </c>
      <c r="B11" s="186"/>
      <c r="C11" s="187"/>
      <c r="D11" s="246"/>
      <c r="E11" s="254"/>
    </row>
    <row r="12" spans="1:5" s="316" customFormat="1" ht="31.5" customHeight="1">
      <c r="A12" s="315">
        <v>10</v>
      </c>
      <c r="B12" s="186"/>
      <c r="C12" s="187"/>
      <c r="D12" s="246"/>
      <c r="E12" s="254"/>
    </row>
    <row r="13" spans="1:5" s="316" customFormat="1" ht="31.5" customHeight="1">
      <c r="A13" s="315">
        <v>11</v>
      </c>
      <c r="B13" s="186"/>
      <c r="C13" s="187"/>
      <c r="D13" s="246"/>
      <c r="E13" s="254"/>
    </row>
    <row r="14" spans="1:5" s="316" customFormat="1" ht="31.5" customHeight="1">
      <c r="A14" s="315">
        <v>12</v>
      </c>
      <c r="B14" s="186"/>
      <c r="C14" s="187"/>
      <c r="D14" s="246"/>
      <c r="E14" s="254"/>
    </row>
    <row r="15" spans="1:5" s="316" customFormat="1" ht="31.5" customHeight="1">
      <c r="A15" s="315">
        <v>13</v>
      </c>
      <c r="B15" s="186"/>
      <c r="C15" s="187"/>
      <c r="D15" s="246"/>
      <c r="E15" s="254"/>
    </row>
    <row r="16" spans="1:5" s="316" customFormat="1" ht="31.5" customHeight="1">
      <c r="A16" s="315">
        <v>14</v>
      </c>
      <c r="B16" s="186"/>
      <c r="C16" s="187"/>
      <c r="D16" s="246"/>
      <c r="E16" s="254"/>
    </row>
    <row r="17" spans="1:5" s="316" customFormat="1" ht="31.5" customHeight="1">
      <c r="A17" s="315">
        <v>15</v>
      </c>
      <c r="B17" s="186"/>
      <c r="C17" s="187"/>
      <c r="D17" s="246"/>
      <c r="E17" s="254"/>
    </row>
    <row r="18" spans="1:5" s="316" customFormat="1" ht="31.5" customHeight="1">
      <c r="A18" s="315">
        <v>16</v>
      </c>
      <c r="B18" s="186"/>
      <c r="C18" s="187"/>
      <c r="D18" s="246"/>
      <c r="E18" s="254"/>
    </row>
    <row r="19" spans="1:5" s="316" customFormat="1" ht="31.5" customHeight="1">
      <c r="A19" s="315">
        <v>17</v>
      </c>
      <c r="B19" s="186"/>
      <c r="C19" s="187"/>
      <c r="D19" s="246"/>
      <c r="E19" s="254"/>
    </row>
    <row r="20" spans="1:5" s="316" customFormat="1" ht="31.5" customHeight="1">
      <c r="A20" s="315">
        <v>18</v>
      </c>
      <c r="B20" s="186"/>
      <c r="C20" s="187"/>
      <c r="D20" s="246"/>
      <c r="E20" s="254"/>
    </row>
    <row r="21" spans="1:5" s="316" customFormat="1" ht="31.5" customHeight="1">
      <c r="A21" s="315">
        <v>19</v>
      </c>
      <c r="B21" s="186"/>
      <c r="C21" s="187"/>
      <c r="D21" s="246"/>
      <c r="E21" s="254"/>
    </row>
    <row r="22" spans="1:5" s="316" customFormat="1" ht="31.5" customHeight="1">
      <c r="A22" s="315">
        <v>20</v>
      </c>
      <c r="B22" s="186"/>
      <c r="C22" s="187"/>
      <c r="D22" s="246"/>
      <c r="E22" s="254"/>
    </row>
    <row r="23" spans="1:5" s="316" customFormat="1" ht="31.5" customHeight="1">
      <c r="A23" s="315">
        <v>21</v>
      </c>
      <c r="B23" s="186"/>
      <c r="C23" s="187"/>
      <c r="D23" s="246"/>
      <c r="E23" s="254"/>
    </row>
    <row r="24" spans="1:5" s="316" customFormat="1" ht="31.5" customHeight="1">
      <c r="A24" s="315">
        <v>22</v>
      </c>
      <c r="B24" s="186"/>
      <c r="C24" s="187"/>
      <c r="D24" s="246"/>
      <c r="E24" s="254"/>
    </row>
    <row r="25" spans="1:5" s="316" customFormat="1" ht="31.5" customHeight="1">
      <c r="A25" s="315">
        <v>23</v>
      </c>
      <c r="B25" s="186"/>
      <c r="C25" s="187"/>
      <c r="D25" s="246"/>
      <c r="E25" s="254"/>
    </row>
    <row r="26" spans="1:5" s="316" customFormat="1" ht="31.5" customHeight="1">
      <c r="A26" s="315">
        <v>24</v>
      </c>
      <c r="B26" s="186"/>
      <c r="C26" s="187"/>
      <c r="D26" s="246"/>
      <c r="E26" s="254"/>
    </row>
    <row r="27" spans="1:5" s="316" customFormat="1" ht="31.5" customHeight="1">
      <c r="A27" s="315">
        <v>25</v>
      </c>
      <c r="B27" s="186"/>
      <c r="C27" s="187"/>
      <c r="D27" s="246"/>
      <c r="E27" s="254"/>
    </row>
    <row r="28" spans="1:5" s="316" customFormat="1" ht="31.5" customHeight="1">
      <c r="A28" s="315">
        <v>26</v>
      </c>
      <c r="B28" s="186"/>
      <c r="C28" s="187"/>
      <c r="D28" s="246"/>
      <c r="E28" s="254"/>
    </row>
    <row r="29" spans="1:5" s="316" customFormat="1" ht="31.5" customHeight="1">
      <c r="A29" s="315">
        <v>27</v>
      </c>
      <c r="B29" s="186"/>
      <c r="C29" s="187"/>
      <c r="D29" s="246"/>
      <c r="E29" s="254"/>
    </row>
    <row r="30" spans="1:5" s="316" customFormat="1" ht="31.5" customHeight="1">
      <c r="A30" s="315">
        <v>28</v>
      </c>
      <c r="B30" s="186"/>
      <c r="C30" s="187"/>
      <c r="D30" s="246"/>
      <c r="E30" s="254"/>
    </row>
    <row r="31" spans="1:5" s="316" customFormat="1" ht="31.5" customHeight="1">
      <c r="A31" s="315">
        <v>29</v>
      </c>
      <c r="B31" s="186"/>
      <c r="C31" s="187"/>
      <c r="D31" s="246"/>
      <c r="E31" s="254"/>
    </row>
    <row r="32" spans="1:5" s="316" customFormat="1" ht="31.5" customHeight="1">
      <c r="A32" s="315">
        <v>30</v>
      </c>
      <c r="B32" s="186"/>
      <c r="C32" s="187"/>
      <c r="D32" s="246"/>
      <c r="E32" s="254"/>
    </row>
    <row r="33" spans="1:5" s="316" customFormat="1" ht="31.5" customHeight="1">
      <c r="A33" s="315">
        <v>31</v>
      </c>
      <c r="B33" s="186"/>
      <c r="C33" s="187"/>
      <c r="D33" s="246"/>
      <c r="E33" s="254"/>
    </row>
    <row r="34" spans="1:5" s="316" customFormat="1" ht="31.5" customHeight="1">
      <c r="A34" s="315">
        <v>32</v>
      </c>
      <c r="B34" s="186"/>
      <c r="C34" s="187"/>
      <c r="D34" s="246"/>
      <c r="E34" s="254"/>
    </row>
    <row r="35" spans="1:5" s="316" customFormat="1" ht="31.5" customHeight="1">
      <c r="A35" s="315">
        <v>33</v>
      </c>
      <c r="B35" s="186"/>
      <c r="C35" s="187"/>
      <c r="D35" s="246"/>
      <c r="E35" s="254"/>
    </row>
    <row r="36" spans="1:5" s="316" customFormat="1" ht="31.5" customHeight="1">
      <c r="A36" s="315">
        <v>34</v>
      </c>
      <c r="B36" s="186"/>
      <c r="C36" s="187"/>
      <c r="D36" s="246"/>
      <c r="E36" s="254"/>
    </row>
    <row r="37" spans="1:5" s="316" customFormat="1" ht="31.5" customHeight="1">
      <c r="A37" s="315">
        <v>35</v>
      </c>
      <c r="B37" s="186"/>
      <c r="C37" s="187"/>
      <c r="D37" s="246"/>
      <c r="E37" s="254"/>
    </row>
    <row r="38" spans="1:5" s="316" customFormat="1" ht="31.5" customHeight="1">
      <c r="A38" s="315">
        <v>36</v>
      </c>
      <c r="B38" s="186"/>
      <c r="C38" s="187"/>
      <c r="D38" s="246"/>
      <c r="E38" s="254"/>
    </row>
    <row r="39" spans="1:5" s="316" customFormat="1" ht="31.5" customHeight="1">
      <c r="A39" s="315">
        <v>37</v>
      </c>
      <c r="B39" s="186"/>
      <c r="C39" s="187"/>
      <c r="D39" s="246"/>
      <c r="E39" s="254"/>
    </row>
    <row r="40" spans="1:5" s="316" customFormat="1" ht="31.5" customHeight="1">
      <c r="A40" s="315">
        <v>38</v>
      </c>
      <c r="B40" s="186"/>
      <c r="C40" s="187"/>
      <c r="D40" s="246"/>
      <c r="E40" s="254"/>
    </row>
    <row r="41" spans="1:5" s="316" customFormat="1" ht="31.5" customHeight="1">
      <c r="A41" s="315">
        <v>39</v>
      </c>
      <c r="B41" s="186"/>
      <c r="C41" s="187"/>
      <c r="D41" s="246"/>
      <c r="E41" s="254"/>
    </row>
    <row r="42" spans="1:5" s="316" customFormat="1" ht="31.5" customHeight="1">
      <c r="A42" s="315">
        <v>40</v>
      </c>
      <c r="B42" s="186"/>
      <c r="C42" s="187"/>
      <c r="D42" s="246"/>
      <c r="E42" s="254"/>
    </row>
    <row r="43" spans="1:5" s="316" customFormat="1" ht="31.5" customHeight="1">
      <c r="A43" s="315">
        <v>41</v>
      </c>
      <c r="B43" s="186"/>
      <c r="C43" s="187"/>
      <c r="D43" s="246"/>
      <c r="E43" s="254"/>
    </row>
    <row r="44" spans="1:5" s="316" customFormat="1" ht="31.5" customHeight="1" thickBot="1">
      <c r="A44" s="317">
        <v>42</v>
      </c>
      <c r="B44" s="188"/>
      <c r="C44" s="189"/>
      <c r="D44" s="247"/>
      <c r="E44" s="255"/>
    </row>
    <row r="45" spans="1:5" ht="21.6" thickBot="1">
      <c r="A45" s="464" t="s">
        <v>168</v>
      </c>
      <c r="B45" s="465"/>
      <c r="C45" s="466"/>
      <c r="D45" s="244"/>
      <c r="E45" s="140">
        <f>SUM(E3:E44)</f>
        <v>0</v>
      </c>
    </row>
  </sheetData>
  <sheetProtection algorithmName="SHA-512" hashValue="nXcEje2EG2Tq8ibYAtW5/xJ7oIlgEq6O1XWH8jFzgTmsrKwv0Uk3AvdZ90oVgs1ZBIqdmZ675E3qpB5o813Keg==" saltValue="piFmAA8k5E3fdk287MQz8Q==" spinCount="100000" sheet="1" objects="1" scenarios="1" selectLockedCells="1"/>
  <mergeCells count="2">
    <mergeCell ref="A1:E1"/>
    <mergeCell ref="A45:C45"/>
  </mergeCells>
  <pageMargins left="0.70866141732283472" right="0.48" top="0.56000000000000005" bottom="0.74803149606299213" header="0.31496062992125984" footer="0.31496062992125984"/>
  <pageSetup paperSize="9" scale="49" orientation="portrait" r:id="rId1"/>
  <headerFooter>
    <oddFooter>&amp;RΛοιπές άμεσες δαπάνες / Other direct costs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DATA!$A$45:$A$51</xm:f>
          </x14:formula1>
          <xm:sqref>D3:D44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Φύλλο9">
    <pageSetUpPr fitToPage="1"/>
  </sheetPr>
  <dimension ref="A1:E63"/>
  <sheetViews>
    <sheetView zoomScale="85" zoomScaleNormal="85" zoomScaleSheetLayoutView="85" workbookViewId="0">
      <selection activeCell="B3" sqref="B3"/>
    </sheetView>
  </sheetViews>
  <sheetFormatPr defaultColWidth="9.109375" defaultRowHeight="14.4"/>
  <cols>
    <col min="1" max="1" width="4.6640625" style="102" customWidth="1"/>
    <col min="2" max="2" width="90.33203125" style="102" customWidth="1"/>
    <col min="3" max="3" width="60.109375" style="102" customWidth="1"/>
    <col min="4" max="4" width="31" style="102" customWidth="1"/>
    <col min="5" max="5" width="18.6640625" style="102" customWidth="1"/>
    <col min="6" max="16384" width="9.109375" style="102"/>
  </cols>
  <sheetData>
    <row r="1" spans="1:5" ht="53.25" customHeight="1" thickBot="1">
      <c r="A1" s="457" t="s">
        <v>25</v>
      </c>
      <c r="B1" s="458"/>
      <c r="C1" s="458"/>
      <c r="D1" s="458"/>
      <c r="E1" s="460"/>
    </row>
    <row r="2" spans="1:5" ht="43.8" thickBot="1">
      <c r="A2" s="33" t="s">
        <v>202</v>
      </c>
      <c r="B2" s="34" t="s">
        <v>203</v>
      </c>
      <c r="C2" s="35" t="s">
        <v>204</v>
      </c>
      <c r="D2" s="106" t="s">
        <v>182</v>
      </c>
      <c r="E2" s="106" t="s">
        <v>201</v>
      </c>
    </row>
    <row r="3" spans="1:5" ht="31.5" customHeight="1">
      <c r="A3" s="314">
        <v>1</v>
      </c>
      <c r="B3" s="181"/>
      <c r="C3" s="182"/>
      <c r="D3" s="245"/>
      <c r="E3" s="253"/>
    </row>
    <row r="4" spans="1:5" ht="31.5" customHeight="1">
      <c r="A4" s="315">
        <v>2</v>
      </c>
      <c r="B4" s="180"/>
      <c r="C4" s="183"/>
      <c r="D4" s="246"/>
      <c r="E4" s="254"/>
    </row>
    <row r="5" spans="1:5" ht="31.5" customHeight="1">
      <c r="A5" s="315">
        <v>3</v>
      </c>
      <c r="B5" s="180"/>
      <c r="C5" s="183"/>
      <c r="D5" s="246"/>
      <c r="E5" s="254"/>
    </row>
    <row r="6" spans="1:5" ht="31.5" customHeight="1">
      <c r="A6" s="315">
        <v>4</v>
      </c>
      <c r="B6" s="180"/>
      <c r="C6" s="183"/>
      <c r="D6" s="246"/>
      <c r="E6" s="254"/>
    </row>
    <row r="7" spans="1:5" ht="31.5" customHeight="1">
      <c r="A7" s="315">
        <v>5</v>
      </c>
      <c r="B7" s="180"/>
      <c r="C7" s="183"/>
      <c r="D7" s="246"/>
      <c r="E7" s="254"/>
    </row>
    <row r="8" spans="1:5" ht="31.5" customHeight="1">
      <c r="A8" s="315">
        <v>6</v>
      </c>
      <c r="B8" s="180"/>
      <c r="C8" s="183"/>
      <c r="D8" s="246"/>
      <c r="E8" s="254"/>
    </row>
    <row r="9" spans="1:5" ht="31.5" customHeight="1">
      <c r="A9" s="315">
        <v>7</v>
      </c>
      <c r="B9" s="180"/>
      <c r="C9" s="183"/>
      <c r="D9" s="246"/>
      <c r="E9" s="254"/>
    </row>
    <row r="10" spans="1:5" ht="31.5" customHeight="1">
      <c r="A10" s="315">
        <v>8</v>
      </c>
      <c r="B10" s="180"/>
      <c r="C10" s="183"/>
      <c r="D10" s="246"/>
      <c r="E10" s="254"/>
    </row>
    <row r="11" spans="1:5" ht="31.5" customHeight="1">
      <c r="A11" s="315">
        <v>9</v>
      </c>
      <c r="B11" s="180"/>
      <c r="C11" s="183"/>
      <c r="D11" s="246"/>
      <c r="E11" s="254"/>
    </row>
    <row r="12" spans="1:5" ht="31.5" customHeight="1">
      <c r="A12" s="315">
        <v>10</v>
      </c>
      <c r="B12" s="180"/>
      <c r="C12" s="183"/>
      <c r="D12" s="246"/>
      <c r="E12" s="254"/>
    </row>
    <row r="13" spans="1:5" ht="31.5" customHeight="1">
      <c r="A13" s="315">
        <v>11</v>
      </c>
      <c r="B13" s="180"/>
      <c r="C13" s="183"/>
      <c r="D13" s="246"/>
      <c r="E13" s="254"/>
    </row>
    <row r="14" spans="1:5" ht="31.5" customHeight="1">
      <c r="A14" s="315">
        <v>12</v>
      </c>
      <c r="B14" s="180"/>
      <c r="C14" s="183"/>
      <c r="D14" s="246"/>
      <c r="E14" s="254"/>
    </row>
    <row r="15" spans="1:5" ht="31.5" customHeight="1">
      <c r="A15" s="315">
        <v>13</v>
      </c>
      <c r="B15" s="180"/>
      <c r="C15" s="183"/>
      <c r="D15" s="246"/>
      <c r="E15" s="254"/>
    </row>
    <row r="16" spans="1:5" ht="31.5" customHeight="1">
      <c r="A16" s="315">
        <v>14</v>
      </c>
      <c r="B16" s="180"/>
      <c r="C16" s="183"/>
      <c r="D16" s="246"/>
      <c r="E16" s="254"/>
    </row>
    <row r="17" spans="1:5" ht="31.5" customHeight="1">
      <c r="A17" s="315">
        <v>15</v>
      </c>
      <c r="B17" s="180"/>
      <c r="C17" s="183"/>
      <c r="D17" s="246"/>
      <c r="E17" s="254"/>
    </row>
    <row r="18" spans="1:5" ht="31.5" customHeight="1">
      <c r="A18" s="315">
        <v>16</v>
      </c>
      <c r="B18" s="180"/>
      <c r="C18" s="183"/>
      <c r="D18" s="246"/>
      <c r="E18" s="254"/>
    </row>
    <row r="19" spans="1:5" ht="31.5" customHeight="1">
      <c r="A19" s="315">
        <v>17</v>
      </c>
      <c r="B19" s="180"/>
      <c r="C19" s="183"/>
      <c r="D19" s="246"/>
      <c r="E19" s="254"/>
    </row>
    <row r="20" spans="1:5" ht="31.5" customHeight="1">
      <c r="A20" s="315">
        <v>18</v>
      </c>
      <c r="B20" s="180"/>
      <c r="C20" s="183"/>
      <c r="D20" s="246"/>
      <c r="E20" s="254"/>
    </row>
    <row r="21" spans="1:5" ht="31.5" customHeight="1">
      <c r="A21" s="315">
        <v>19</v>
      </c>
      <c r="B21" s="180"/>
      <c r="C21" s="183"/>
      <c r="D21" s="246"/>
      <c r="E21" s="254"/>
    </row>
    <row r="22" spans="1:5" ht="31.5" customHeight="1" thickBot="1">
      <c r="A22" s="315">
        <v>20</v>
      </c>
      <c r="B22" s="180"/>
      <c r="C22" s="183"/>
      <c r="D22" s="246"/>
      <c r="E22" s="254"/>
    </row>
    <row r="23" spans="1:5" ht="26.4" thickBot="1">
      <c r="A23" s="95" t="s">
        <v>28</v>
      </c>
      <c r="B23" s="96"/>
      <c r="C23" s="97"/>
      <c r="D23" s="97"/>
      <c r="E23" s="141">
        <f>SUM(E3:E22)</f>
        <v>0</v>
      </c>
    </row>
    <row r="63" spans="2:2">
      <c r="B63" s="102">
        <v>12</v>
      </c>
    </row>
  </sheetData>
  <sheetProtection algorithmName="SHA-512" hashValue="tGtG/ycE1Zip1zwRrxoGYibJDrJrwALkWmalCK8iOFhTxlBCYonKSyvjAAmSq5lD/vmTn+rw4D2aQDmH6UvpAw==" saltValue="fia5ytg3YyuUMmhL7jss2w==" spinCount="100000" sheet="1" objects="1" scenarios="1" selectLockedCells="1"/>
  <mergeCells count="1">
    <mergeCell ref="A1:E1"/>
  </mergeCells>
  <pageMargins left="0.70866141732283472" right="0.62992125984251968" top="0.44" bottom="0.74803149606299213" header="0.31496062992125984" footer="0.31496062992125984"/>
  <pageSetup paperSize="9" scale="64" orientation="landscape" r:id="rId1"/>
  <headerFooter>
    <oddFooter xml:space="preserve">&amp;RΠροϋπολογιστικό κόστος Ανακατασκευής - ανακαίνισης ακινήτου / Budgeted cost of reconstruction or renovation of property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DATA!$A$45:$A$51</xm:f>
          </x14:formula1>
          <xm:sqref>D3:D22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A1:BA111"/>
  <sheetViews>
    <sheetView zoomScale="130" zoomScaleNormal="130" zoomScaleSheetLayoutView="100" workbookViewId="0">
      <selection activeCell="B2" sqref="B2"/>
    </sheetView>
  </sheetViews>
  <sheetFormatPr defaultColWidth="9" defaultRowHeight="14.4"/>
  <cols>
    <col min="1" max="1" width="6.88671875" style="288" customWidth="1"/>
    <col min="2" max="2" width="79.6640625" style="288" customWidth="1"/>
    <col min="3" max="3" width="12.109375" style="288" bestFit="1" customWidth="1"/>
    <col min="4" max="4" width="11.109375" style="288" customWidth="1"/>
    <col min="5" max="5" width="14" style="288" customWidth="1"/>
    <col min="6" max="6" width="1.109375" style="288" customWidth="1"/>
    <col min="7" max="7" width="20.44140625" style="289" customWidth="1"/>
    <col min="8" max="11" width="9" style="288"/>
    <col min="12" max="12" width="10.88671875" style="102" customWidth="1"/>
    <col min="13" max="49" width="10.88671875" style="288" customWidth="1"/>
    <col min="50" max="52" width="28" style="288" customWidth="1"/>
    <col min="53" max="53" width="28" style="282" customWidth="1"/>
    <col min="54" max="16384" width="9" style="288"/>
  </cols>
  <sheetData>
    <row r="1" spans="1:53" ht="60.6" thickBot="1">
      <c r="A1" s="467" t="s">
        <v>199</v>
      </c>
      <c r="B1" s="273" t="s">
        <v>196</v>
      </c>
      <c r="C1" s="272" t="s">
        <v>124</v>
      </c>
      <c r="D1" s="272" t="s">
        <v>138</v>
      </c>
      <c r="E1" s="272" t="s">
        <v>211</v>
      </c>
      <c r="G1" s="272" t="s">
        <v>138</v>
      </c>
      <c r="BA1" s="278" t="s">
        <v>182</v>
      </c>
    </row>
    <row r="2" spans="1:53" ht="15" thickBot="1">
      <c r="A2" s="468"/>
      <c r="B2" s="271" t="s">
        <v>173</v>
      </c>
      <c r="C2" s="279">
        <f>DSUM(Προσωπικό!$A$2:$O$44,Προσωπικό!$O$2,BA1:BA2)</f>
        <v>0</v>
      </c>
      <c r="D2" s="280" t="str">
        <f>IF(C13=0,"",C2/C13)</f>
        <v/>
      </c>
      <c r="E2" s="279">
        <f>ROUND(C2*Προϋπολογισμός!$B$7,2)</f>
        <v>0</v>
      </c>
      <c r="G2" s="281" t="str">
        <f>+BA2</f>
        <v>Φορέας / Project Promoter</v>
      </c>
      <c r="BA2" s="282" t="s">
        <v>184</v>
      </c>
    </row>
    <row r="3" spans="1:53" ht="14.25" customHeight="1">
      <c r="A3" s="468"/>
      <c r="B3" s="271" t="s">
        <v>200</v>
      </c>
      <c r="C3" s="279">
        <f>DSUM(Εθελοντές!$A$3:$G$53,Εθελοντές!$G$3,BA1:BA2)</f>
        <v>0</v>
      </c>
      <c r="D3" s="280" t="str">
        <f>IF(C13=0,"",C3/C13)</f>
        <v/>
      </c>
      <c r="E3" s="279">
        <f>ROUND(C3*Προϋπολογισμός!$B$7,2)</f>
        <v>0</v>
      </c>
      <c r="G3" s="473" t="str">
        <f>IF($E$111=0,"",+E13/$E$111)</f>
        <v/>
      </c>
    </row>
    <row r="4" spans="1:53" ht="15" thickBot="1">
      <c r="A4" s="468"/>
      <c r="B4" s="267" t="s">
        <v>174</v>
      </c>
      <c r="C4" s="283">
        <f>DSUM(Ταξίδια!$A$2:$O$28,Ταξίδια!$O$2,BA1:BA2)</f>
        <v>0</v>
      </c>
      <c r="D4" s="284" t="str">
        <f>IF(C13=0,"",C4/C13)</f>
        <v/>
      </c>
      <c r="E4" s="279">
        <f>ROUND(C4*Προϋπολογισμός!$B$7,2)</f>
        <v>0</v>
      </c>
      <c r="G4" s="474"/>
    </row>
    <row r="5" spans="1:53">
      <c r="A5" s="468"/>
      <c r="B5" s="267" t="s">
        <v>175</v>
      </c>
      <c r="C5" s="283">
        <f>DSUM(Αποσβέσεις!$A$2:$K$23,Αποσβέσεις!$K$2,BA1:BA2)</f>
        <v>0</v>
      </c>
      <c r="D5" s="284" t="str">
        <f>IF(C13=0,"",C5/C13)</f>
        <v/>
      </c>
      <c r="E5" s="279">
        <f>ROUND(C5*Προϋπολογισμός!$B$7,2)</f>
        <v>0</v>
      </c>
      <c r="BA5" s="278"/>
    </row>
    <row r="6" spans="1:53">
      <c r="A6" s="468"/>
      <c r="B6" s="267" t="s">
        <v>176</v>
      </c>
      <c r="C6" s="283">
        <f>DSUM(Εξοπλισμός!$A$2:$G$23,Εξοπλισμός!$G$2,BA1:BA2)</f>
        <v>0</v>
      </c>
      <c r="D6" s="284" t="str">
        <f>IF(C13=0,"",C6/C13)</f>
        <v/>
      </c>
      <c r="E6" s="279">
        <f>ROUND(C6*Προϋπολογισμός!$B$7,2)</f>
        <v>0</v>
      </c>
      <c r="BA6" s="278"/>
    </row>
    <row r="7" spans="1:53">
      <c r="A7" s="468"/>
      <c r="B7" s="267" t="s">
        <v>132</v>
      </c>
      <c r="C7" s="283">
        <f>DSUM(Αναλώσιμα!$A$2:$G$17,Αναλώσιμα!$G$2,BA1:BA2)</f>
        <v>0</v>
      </c>
      <c r="D7" s="284" t="str">
        <f>IF(C13=0,"",C7/C13)</f>
        <v/>
      </c>
      <c r="E7" s="279">
        <f>ROUND(C7*Προϋπολογισμός!$B$7,2)</f>
        <v>0</v>
      </c>
    </row>
    <row r="8" spans="1:53">
      <c r="A8" s="468"/>
      <c r="B8" s="267" t="s">
        <v>177</v>
      </c>
      <c r="C8" s="283">
        <f>DSUM(Υπεργολαβίες!$A$2:$E$22,Υπεργολαβίες!$E$2,BA1:BA2)</f>
        <v>0</v>
      </c>
      <c r="D8" s="284" t="str">
        <f>IF(C13=0,"",C8/C13)</f>
        <v/>
      </c>
      <c r="E8" s="279">
        <f>ROUND(C8*Προϋπολογισμός!$B$7,2)</f>
        <v>0</v>
      </c>
    </row>
    <row r="9" spans="1:53" ht="15" thickBot="1">
      <c r="A9" s="468"/>
      <c r="B9" s="268" t="s">
        <v>178</v>
      </c>
      <c r="C9" s="285">
        <f>DSUM('Λοιπές άμεσες'!$A$2:$E$44,'Λοιπές άμεσες'!$E$2,BA1:BA2)</f>
        <v>0</v>
      </c>
      <c r="D9" s="286" t="str">
        <f>IF(C13=0,"",C9/C13)</f>
        <v/>
      </c>
      <c r="E9" s="287">
        <f>ROUND(C9*Προϋπολογισμός!$B$7,2)</f>
        <v>0</v>
      </c>
    </row>
    <row r="10" spans="1:53">
      <c r="A10" s="468"/>
      <c r="B10" s="269" t="s">
        <v>26</v>
      </c>
      <c r="C10" s="259">
        <f>SUM(C2:C9)</f>
        <v>0</v>
      </c>
      <c r="D10" s="260"/>
      <c r="E10" s="274">
        <f>SUM(E2:E9)</f>
        <v>0</v>
      </c>
    </row>
    <row r="11" spans="1:53">
      <c r="A11" s="468"/>
      <c r="B11" s="267" t="s">
        <v>197</v>
      </c>
      <c r="C11" s="261">
        <f>DSUM(Ανακατασκευή!$A$2:$E$22,Ανακατασκευή!$E$2,BA1:BA2)</f>
        <v>0</v>
      </c>
      <c r="D11" s="262" t="str">
        <f>IF(C13=0,"",C11/C13)</f>
        <v/>
      </c>
      <c r="E11" s="279">
        <f>ROUND(C11*Προϋπολογισμός!$B$7,2)</f>
        <v>0</v>
      </c>
    </row>
    <row r="12" spans="1:53" ht="15" thickBot="1">
      <c r="A12" s="468"/>
      <c r="B12" s="268" t="s">
        <v>198</v>
      </c>
      <c r="C12" s="263">
        <f>+C2*Προϋπολογισμός!$B$9</f>
        <v>0</v>
      </c>
      <c r="D12" s="264" t="str">
        <f>IF(C13=0,"",C12/C13)</f>
        <v/>
      </c>
      <c r="E12" s="287">
        <f>ROUND(C12*Προϋπολογισμός!$B$7,2)</f>
        <v>0</v>
      </c>
    </row>
    <row r="13" spans="1:53" ht="14.25" customHeight="1" thickBot="1">
      <c r="A13" s="469"/>
      <c r="B13" s="270" t="s">
        <v>27</v>
      </c>
      <c r="C13" s="265">
        <f>SUM(C10:C12)</f>
        <v>0</v>
      </c>
      <c r="D13" s="266">
        <f>SUM(D2:D12)</f>
        <v>0</v>
      </c>
      <c r="E13" s="265">
        <f>SUM(E10:E12)</f>
        <v>0</v>
      </c>
    </row>
    <row r="14" spans="1:53" ht="15" thickBot="1"/>
    <row r="15" spans="1:53" ht="60.6" thickBot="1">
      <c r="A15" s="467" t="s">
        <v>210</v>
      </c>
      <c r="B15" s="273" t="s">
        <v>196</v>
      </c>
      <c r="C15" s="272" t="s">
        <v>124</v>
      </c>
      <c r="D15" s="272" t="s">
        <v>138</v>
      </c>
      <c r="E15" s="272" t="s">
        <v>211</v>
      </c>
      <c r="G15" s="272" t="s">
        <v>138</v>
      </c>
      <c r="BA15" s="278" t="s">
        <v>182</v>
      </c>
    </row>
    <row r="16" spans="1:53" ht="15" thickBot="1">
      <c r="A16" s="468"/>
      <c r="B16" s="271" t="s">
        <v>173</v>
      </c>
      <c r="C16" s="279">
        <f>DSUM(Προσωπικό!$A$2:$O$44,Προσωπικό!$O$2,BA15:BA16)</f>
        <v>0</v>
      </c>
      <c r="D16" s="280" t="str">
        <f>IF(C27=0,"",C16/C27)</f>
        <v/>
      </c>
      <c r="E16" s="279">
        <f>ROUND(C16*Προϋπολογισμός!$B$7,2)</f>
        <v>0</v>
      </c>
      <c r="G16" s="281" t="str">
        <f>+BA16</f>
        <v>Εταίρος 1 / Partner 1</v>
      </c>
      <c r="BA16" s="282" t="s">
        <v>185</v>
      </c>
    </row>
    <row r="17" spans="1:53" ht="14.25" customHeight="1">
      <c r="A17" s="468"/>
      <c r="B17" s="271" t="s">
        <v>200</v>
      </c>
      <c r="C17" s="279">
        <f>DSUM(Εθελοντές!$A$3:$G$53,Εθελοντές!$G$3,BA15:BA16)</f>
        <v>0</v>
      </c>
      <c r="D17" s="280" t="str">
        <f>IF(C27=0,"",C17/C27)</f>
        <v/>
      </c>
      <c r="E17" s="279">
        <f>ROUND(C17*Προϋπολογισμός!$B$7,2)</f>
        <v>0</v>
      </c>
      <c r="G17" s="473" t="str">
        <f>IF($E$111=0,"",+E27/$E$111)</f>
        <v/>
      </c>
    </row>
    <row r="18" spans="1:53" ht="11.7" customHeight="1" thickBot="1">
      <c r="A18" s="468"/>
      <c r="B18" s="267" t="s">
        <v>174</v>
      </c>
      <c r="C18" s="283">
        <f>DSUM(Ταξίδια!$A$2:$O$28,Ταξίδια!$O$2,BA15:BA16)</f>
        <v>0</v>
      </c>
      <c r="D18" s="284" t="str">
        <f>IF(C27=0,"",C18/C27)</f>
        <v/>
      </c>
      <c r="E18" s="279">
        <f>ROUND(C18*Προϋπολογισμός!$B$7,2)</f>
        <v>0</v>
      </c>
      <c r="G18" s="474"/>
    </row>
    <row r="19" spans="1:53">
      <c r="A19" s="468"/>
      <c r="B19" s="267" t="s">
        <v>175</v>
      </c>
      <c r="C19" s="283">
        <f>DSUM(Αποσβέσεις!$A$2:$K$23,Αποσβέσεις!$K$2,BA15:BA16)</f>
        <v>0</v>
      </c>
      <c r="D19" s="284" t="str">
        <f>IF(C27=0,"",C19/C27)</f>
        <v/>
      </c>
      <c r="E19" s="279">
        <f>ROUND(C19*Προϋπολογισμός!$B$7,2)</f>
        <v>0</v>
      </c>
      <c r="BA19" s="278"/>
    </row>
    <row r="20" spans="1:53">
      <c r="A20" s="468"/>
      <c r="B20" s="267" t="s">
        <v>176</v>
      </c>
      <c r="C20" s="283">
        <f>DSUM(Εξοπλισμός!$A$2:$G$23,Εξοπλισμός!$G$2,BA15:BA16)</f>
        <v>0</v>
      </c>
      <c r="D20" s="284" t="str">
        <f>IF(C27=0,"",C20/C27)</f>
        <v/>
      </c>
      <c r="E20" s="279">
        <f>ROUND(C20*Προϋπολογισμός!$B$7,2)</f>
        <v>0</v>
      </c>
      <c r="BA20" s="278"/>
    </row>
    <row r="21" spans="1:53">
      <c r="A21" s="468"/>
      <c r="B21" s="267" t="s">
        <v>132</v>
      </c>
      <c r="C21" s="283">
        <f>DSUM(Αναλώσιμα!$A$2:$G$17,Αναλώσιμα!$G$2,BA15:BA16)</f>
        <v>0</v>
      </c>
      <c r="D21" s="284" t="str">
        <f>IF(C27=0,"",C21/C27)</f>
        <v/>
      </c>
      <c r="E21" s="279">
        <f>ROUND(C21*Προϋπολογισμός!$B$7,2)</f>
        <v>0</v>
      </c>
    </row>
    <row r="22" spans="1:53">
      <c r="A22" s="468"/>
      <c r="B22" s="267" t="s">
        <v>177</v>
      </c>
      <c r="C22" s="283">
        <f>DSUM(Υπεργολαβίες!$A$2:$E$22,Υπεργολαβίες!$E$2,BA15:BA16)</f>
        <v>0</v>
      </c>
      <c r="D22" s="284" t="str">
        <f>IF(C27=0,"",C22/C27)</f>
        <v/>
      </c>
      <c r="E22" s="279">
        <f>ROUND(C22*Προϋπολογισμός!$B$7,2)</f>
        <v>0</v>
      </c>
    </row>
    <row r="23" spans="1:53" ht="15" thickBot="1">
      <c r="A23" s="468"/>
      <c r="B23" s="268" t="s">
        <v>178</v>
      </c>
      <c r="C23" s="285">
        <f>DSUM('Λοιπές άμεσες'!$A$2:$E$44,'Λοιπές άμεσες'!$E$2,BA15:BA16)</f>
        <v>0</v>
      </c>
      <c r="D23" s="286" t="str">
        <f>IF(C27=0,"",C23/C27)</f>
        <v/>
      </c>
      <c r="E23" s="287">
        <f>ROUND(C23*Προϋπολογισμός!$B$7,2)</f>
        <v>0</v>
      </c>
    </row>
    <row r="24" spans="1:53">
      <c r="A24" s="468"/>
      <c r="B24" s="269" t="s">
        <v>26</v>
      </c>
      <c r="C24" s="259">
        <f>SUM(C16:C23)</f>
        <v>0</v>
      </c>
      <c r="D24" s="260"/>
      <c r="E24" s="274">
        <f>SUM(E16:E23)</f>
        <v>0</v>
      </c>
    </row>
    <row r="25" spans="1:53">
      <c r="A25" s="468"/>
      <c r="B25" s="267" t="s">
        <v>197</v>
      </c>
      <c r="C25" s="261">
        <f>DSUM(Ανακατασκευή!$A$2:$E$22,Ανακατασκευή!$E$2,BA15:BA16)</f>
        <v>0</v>
      </c>
      <c r="D25" s="262" t="str">
        <f>IF(C27=0,"",C25/C27)</f>
        <v/>
      </c>
      <c r="E25" s="279">
        <f>ROUND(C25*Προϋπολογισμός!$B$7,2)</f>
        <v>0</v>
      </c>
    </row>
    <row r="26" spans="1:53" ht="15" thickBot="1">
      <c r="A26" s="468"/>
      <c r="B26" s="268" t="s">
        <v>198</v>
      </c>
      <c r="C26" s="263">
        <f>+C16*Προϋπολογισμός!$B$9</f>
        <v>0</v>
      </c>
      <c r="D26" s="264" t="str">
        <f>IF(C27=0,"",C26/C27)</f>
        <v/>
      </c>
      <c r="E26" s="287">
        <f>ROUND(C26*Προϋπολογισμός!$B$7,2)</f>
        <v>0</v>
      </c>
    </row>
    <row r="27" spans="1:53" ht="14.25" customHeight="1" thickBot="1">
      <c r="A27" s="469"/>
      <c r="B27" s="270" t="s">
        <v>27</v>
      </c>
      <c r="C27" s="265">
        <f>SUM(C24:C26)</f>
        <v>0</v>
      </c>
      <c r="D27" s="266">
        <f>SUM(D16:D26)</f>
        <v>0</v>
      </c>
      <c r="E27" s="265">
        <f>SUM(E24:E26)</f>
        <v>0</v>
      </c>
    </row>
    <row r="28" spans="1:53" ht="15" thickBot="1"/>
    <row r="29" spans="1:53" ht="60.6" thickBot="1">
      <c r="A29" s="467" t="s">
        <v>212</v>
      </c>
      <c r="B29" s="273" t="s">
        <v>196</v>
      </c>
      <c r="C29" s="272" t="s">
        <v>124</v>
      </c>
      <c r="D29" s="272" t="s">
        <v>138</v>
      </c>
      <c r="E29" s="272" t="s">
        <v>211</v>
      </c>
      <c r="G29" s="272" t="s">
        <v>138</v>
      </c>
      <c r="BA29" s="278" t="s">
        <v>182</v>
      </c>
    </row>
    <row r="30" spans="1:53" ht="15" thickBot="1">
      <c r="A30" s="468"/>
      <c r="B30" s="271" t="s">
        <v>173</v>
      </c>
      <c r="C30" s="279">
        <f>DSUM(Προσωπικό!$A$2:$O$44,Προσωπικό!$O$2,BA29:BA30)</f>
        <v>0</v>
      </c>
      <c r="D30" s="280" t="str">
        <f>IF(C41=0,"",C30/C41)</f>
        <v/>
      </c>
      <c r="E30" s="279">
        <f>ROUND(C30*Προϋπολογισμός!$B$7,2)</f>
        <v>0</v>
      </c>
      <c r="G30" s="281" t="str">
        <f>+BA30</f>
        <v>Εταίρος 2 / Partner 2</v>
      </c>
      <c r="BA30" s="282" t="s">
        <v>186</v>
      </c>
    </row>
    <row r="31" spans="1:53" ht="14.25" customHeight="1">
      <c r="A31" s="468"/>
      <c r="B31" s="271" t="s">
        <v>200</v>
      </c>
      <c r="C31" s="279">
        <f>DSUM(Εθελοντές!$A$3:$G$53,Εθελοντές!$G$3,BA29:BA30)</f>
        <v>0</v>
      </c>
      <c r="D31" s="280" t="str">
        <f>IF(C41=0,"",C31/C41)</f>
        <v/>
      </c>
      <c r="E31" s="279">
        <f>ROUND(C31*Προϋπολογισμός!$B$7,2)</f>
        <v>0</v>
      </c>
      <c r="G31" s="473" t="str">
        <f>IF($E$111=0,"",+E41/$E$111)</f>
        <v/>
      </c>
    </row>
    <row r="32" spans="1:53" ht="11.7" customHeight="1" thickBot="1">
      <c r="A32" s="468"/>
      <c r="B32" s="267" t="s">
        <v>174</v>
      </c>
      <c r="C32" s="283">
        <f>DSUM(Ταξίδια!$A$2:$O$28,Ταξίδια!$O$2,BA29:BA30)</f>
        <v>0</v>
      </c>
      <c r="D32" s="284" t="str">
        <f>IF(C41=0,"",C32/C41)</f>
        <v/>
      </c>
      <c r="E32" s="279">
        <f>ROUND(C32*Προϋπολογισμός!$B$7,2)</f>
        <v>0</v>
      </c>
      <c r="G32" s="474"/>
    </row>
    <row r="33" spans="1:53">
      <c r="A33" s="468"/>
      <c r="B33" s="267" t="s">
        <v>175</v>
      </c>
      <c r="C33" s="283">
        <f>DSUM(Αποσβέσεις!$A$2:$K$23,Αποσβέσεις!$K$2,BA29:BA30)</f>
        <v>0</v>
      </c>
      <c r="D33" s="284" t="str">
        <f>IF(C41=0,"",C33/C41)</f>
        <v/>
      </c>
      <c r="E33" s="279">
        <f>ROUND(C33*Προϋπολογισμός!$B$7,2)</f>
        <v>0</v>
      </c>
      <c r="BA33" s="278"/>
    </row>
    <row r="34" spans="1:53">
      <c r="A34" s="468"/>
      <c r="B34" s="267" t="s">
        <v>176</v>
      </c>
      <c r="C34" s="283">
        <f>DSUM(Εξοπλισμός!$A$2:$G$23,Εξοπλισμός!$G$2,BA29:BA30)</f>
        <v>0</v>
      </c>
      <c r="D34" s="284" t="str">
        <f>IF(C41=0,"",C34/C41)</f>
        <v/>
      </c>
      <c r="E34" s="279">
        <f>ROUND(C34*Προϋπολογισμός!$B$7,2)</f>
        <v>0</v>
      </c>
      <c r="BA34" s="278"/>
    </row>
    <row r="35" spans="1:53">
      <c r="A35" s="468"/>
      <c r="B35" s="267" t="s">
        <v>132</v>
      </c>
      <c r="C35" s="283">
        <f>DSUM(Αναλώσιμα!$A$2:$G$17,Αναλώσιμα!$G$2,BA29:BA30)</f>
        <v>0</v>
      </c>
      <c r="D35" s="284" t="str">
        <f>IF(C41=0,"",C35/C41)</f>
        <v/>
      </c>
      <c r="E35" s="279">
        <f>ROUND(C35*Προϋπολογισμός!$B$7,2)</f>
        <v>0</v>
      </c>
    </row>
    <row r="36" spans="1:53">
      <c r="A36" s="468"/>
      <c r="B36" s="267" t="s">
        <v>177</v>
      </c>
      <c r="C36" s="283">
        <f>DSUM(Υπεργολαβίες!$A$2:$E$22,Υπεργολαβίες!$E$2,BA29:BA30)</f>
        <v>0</v>
      </c>
      <c r="D36" s="284" t="str">
        <f>IF(C41=0,"",C36/C41)</f>
        <v/>
      </c>
      <c r="E36" s="279">
        <f>ROUND(C36*Προϋπολογισμός!$B$7,2)</f>
        <v>0</v>
      </c>
    </row>
    <row r="37" spans="1:53" ht="15" thickBot="1">
      <c r="A37" s="468"/>
      <c r="B37" s="268" t="s">
        <v>178</v>
      </c>
      <c r="C37" s="285">
        <f>DSUM('Λοιπές άμεσες'!$A$2:$E$44,'Λοιπές άμεσες'!$E$2,BA29:BA30)</f>
        <v>0</v>
      </c>
      <c r="D37" s="286" t="str">
        <f>IF(C41=0,"",C37/C41)</f>
        <v/>
      </c>
      <c r="E37" s="287">
        <f>ROUND(C37*Προϋπολογισμός!$B$7,2)</f>
        <v>0</v>
      </c>
    </row>
    <row r="38" spans="1:53">
      <c r="A38" s="468"/>
      <c r="B38" s="269" t="s">
        <v>26</v>
      </c>
      <c r="C38" s="259">
        <f>SUM(C30:C37)</f>
        <v>0</v>
      </c>
      <c r="D38" s="260"/>
      <c r="E38" s="274">
        <f>SUM(E30:E37)</f>
        <v>0</v>
      </c>
    </row>
    <row r="39" spans="1:53">
      <c r="A39" s="468"/>
      <c r="B39" s="267" t="s">
        <v>197</v>
      </c>
      <c r="C39" s="261">
        <f>DSUM(Ανακατασκευή!$A$2:$E$22,Ανακατασκευή!$E$2,BA29:BA30)</f>
        <v>0</v>
      </c>
      <c r="D39" s="262" t="str">
        <f>IF(C41=0,"",C39/C41)</f>
        <v/>
      </c>
      <c r="E39" s="279">
        <f>ROUND(C39*Προϋπολογισμός!$B$7,2)</f>
        <v>0</v>
      </c>
    </row>
    <row r="40" spans="1:53" ht="15" thickBot="1">
      <c r="A40" s="468"/>
      <c r="B40" s="268" t="s">
        <v>198</v>
      </c>
      <c r="C40" s="263">
        <f>+C30*Προϋπολογισμός!$B$9</f>
        <v>0</v>
      </c>
      <c r="D40" s="264" t="str">
        <f>IF(C41=0,"",C40/C41)</f>
        <v/>
      </c>
      <c r="E40" s="287">
        <f>ROUND(C40*Προϋπολογισμός!$B$7,2)</f>
        <v>0</v>
      </c>
    </row>
    <row r="41" spans="1:53" ht="14.25" customHeight="1" thickBot="1">
      <c r="A41" s="469"/>
      <c r="B41" s="270" t="s">
        <v>27</v>
      </c>
      <c r="C41" s="265">
        <f>SUM(C38:C40)</f>
        <v>0</v>
      </c>
      <c r="D41" s="266">
        <f>SUM(D30:D40)</f>
        <v>0</v>
      </c>
      <c r="E41" s="265">
        <f>SUM(E38:E40)</f>
        <v>0</v>
      </c>
    </row>
    <row r="42" spans="1:53" ht="15" thickBot="1"/>
    <row r="43" spans="1:53" ht="60.6" thickBot="1">
      <c r="A43" s="467" t="s">
        <v>213</v>
      </c>
      <c r="B43" s="273" t="s">
        <v>196</v>
      </c>
      <c r="C43" s="272" t="s">
        <v>124</v>
      </c>
      <c r="D43" s="272" t="s">
        <v>138</v>
      </c>
      <c r="E43" s="272" t="s">
        <v>211</v>
      </c>
      <c r="G43" s="272" t="s">
        <v>138</v>
      </c>
      <c r="BA43" s="278" t="s">
        <v>182</v>
      </c>
    </row>
    <row r="44" spans="1:53" ht="15" thickBot="1">
      <c r="A44" s="468"/>
      <c r="B44" s="271" t="s">
        <v>173</v>
      </c>
      <c r="C44" s="279">
        <f>DSUM(Προσωπικό!$A$2:$O$44,Προσωπικό!$O$2,BA43:BA44)</f>
        <v>0</v>
      </c>
      <c r="D44" s="280" t="str">
        <f>IF(C55=0,"",C44/C55)</f>
        <v/>
      </c>
      <c r="E44" s="279">
        <f>ROUND(C44*Προϋπολογισμός!$B$7,2)</f>
        <v>0</v>
      </c>
      <c r="G44" s="281" t="str">
        <f>+BA44</f>
        <v>Εταίρος 3 / Partner 3</v>
      </c>
      <c r="BA44" s="282" t="s">
        <v>187</v>
      </c>
    </row>
    <row r="45" spans="1:53" ht="14.25" customHeight="1">
      <c r="A45" s="468"/>
      <c r="B45" s="271" t="s">
        <v>200</v>
      </c>
      <c r="C45" s="279">
        <f>DSUM(Εθελοντές!$A$3:$G$53,Εθελοντές!$G$3,BA43:BA44)</f>
        <v>0</v>
      </c>
      <c r="D45" s="280" t="str">
        <f>IF(C55=0,"",C45/C55)</f>
        <v/>
      </c>
      <c r="E45" s="279">
        <f>ROUND(C45*Προϋπολογισμός!$B$7,2)</f>
        <v>0</v>
      </c>
      <c r="G45" s="473" t="str">
        <f>IF($E$111=0,"",+E55/$E$111)</f>
        <v/>
      </c>
    </row>
    <row r="46" spans="1:53" ht="11.7" customHeight="1" thickBot="1">
      <c r="A46" s="468"/>
      <c r="B46" s="267" t="s">
        <v>174</v>
      </c>
      <c r="C46" s="283">
        <f>DSUM(Ταξίδια!$A$2:$O$28,Ταξίδια!$O$2,BA43:BA44)</f>
        <v>0</v>
      </c>
      <c r="D46" s="284" t="str">
        <f>IF(C55=0,"",C46/C55)</f>
        <v/>
      </c>
      <c r="E46" s="279">
        <f>ROUND(C46*Προϋπολογισμός!$B$7,2)</f>
        <v>0</v>
      </c>
      <c r="G46" s="474"/>
    </row>
    <row r="47" spans="1:53">
      <c r="A47" s="468"/>
      <c r="B47" s="267" t="s">
        <v>175</v>
      </c>
      <c r="C47" s="283">
        <f>DSUM(Αποσβέσεις!$A$2:$K$23,Αποσβέσεις!$K$2,BA43:BA44)</f>
        <v>0</v>
      </c>
      <c r="D47" s="284" t="str">
        <f>IF(C55=0,"",C47/C55)</f>
        <v/>
      </c>
      <c r="E47" s="279">
        <f>ROUND(C47*Προϋπολογισμός!$B$7,2)</f>
        <v>0</v>
      </c>
      <c r="BA47" s="278"/>
    </row>
    <row r="48" spans="1:53">
      <c r="A48" s="468"/>
      <c r="B48" s="267" t="s">
        <v>176</v>
      </c>
      <c r="C48" s="283">
        <f>DSUM(Εξοπλισμός!$A$2:$G$23,Εξοπλισμός!$G$2,BA43:BA44)</f>
        <v>0</v>
      </c>
      <c r="D48" s="284" t="str">
        <f>IF(C55=0,"",C48/C55)</f>
        <v/>
      </c>
      <c r="E48" s="279">
        <f>ROUND(C48*Προϋπολογισμός!$B$7,2)</f>
        <v>0</v>
      </c>
      <c r="BA48" s="278"/>
    </row>
    <row r="49" spans="1:53">
      <c r="A49" s="468"/>
      <c r="B49" s="267" t="s">
        <v>132</v>
      </c>
      <c r="C49" s="283">
        <f>DSUM(Αναλώσιμα!$A$2:$G$17,Αναλώσιμα!$G$2,BA43:BA44)</f>
        <v>0</v>
      </c>
      <c r="D49" s="284" t="str">
        <f>IF(C55=0,"",C49/C55)</f>
        <v/>
      </c>
      <c r="E49" s="279">
        <f>ROUND(C49*Προϋπολογισμός!$B$7,2)</f>
        <v>0</v>
      </c>
    </row>
    <row r="50" spans="1:53">
      <c r="A50" s="468"/>
      <c r="B50" s="267" t="s">
        <v>177</v>
      </c>
      <c r="C50" s="283">
        <f>DSUM(Υπεργολαβίες!$A$2:$E$22,Υπεργολαβίες!$E$2,BA43:BA44)</f>
        <v>0</v>
      </c>
      <c r="D50" s="284" t="str">
        <f>IF(C55=0,"",C50/C55)</f>
        <v/>
      </c>
      <c r="E50" s="279">
        <f>ROUND(C50*Προϋπολογισμός!$B$7,2)</f>
        <v>0</v>
      </c>
    </row>
    <row r="51" spans="1:53" ht="15" thickBot="1">
      <c r="A51" s="468"/>
      <c r="B51" s="268" t="s">
        <v>178</v>
      </c>
      <c r="C51" s="285">
        <f>DSUM('Λοιπές άμεσες'!$A$2:$E$44,'Λοιπές άμεσες'!$E$2,BA43:BA44)</f>
        <v>0</v>
      </c>
      <c r="D51" s="286" t="str">
        <f>IF(C55=0,"",C51/C55)</f>
        <v/>
      </c>
      <c r="E51" s="287">
        <f>ROUND(C51*Προϋπολογισμός!$B$7,2)</f>
        <v>0</v>
      </c>
    </row>
    <row r="52" spans="1:53">
      <c r="A52" s="468"/>
      <c r="B52" s="269" t="s">
        <v>26</v>
      </c>
      <c r="C52" s="259">
        <f>SUM(C44:C51)</f>
        <v>0</v>
      </c>
      <c r="D52" s="260"/>
      <c r="E52" s="274">
        <f>SUM(E44:E51)</f>
        <v>0</v>
      </c>
    </row>
    <row r="53" spans="1:53">
      <c r="A53" s="468"/>
      <c r="B53" s="267" t="s">
        <v>197</v>
      </c>
      <c r="C53" s="261">
        <f>DSUM(Ανακατασκευή!$A$2:$E$22,Ανακατασκευή!$E$2,BA43:BA44)</f>
        <v>0</v>
      </c>
      <c r="D53" s="262" t="str">
        <f>IF(C55=0,"",C53/C55)</f>
        <v/>
      </c>
      <c r="E53" s="279">
        <f>ROUND(C53*Προϋπολογισμός!$B$7,2)</f>
        <v>0</v>
      </c>
    </row>
    <row r="54" spans="1:53" ht="15" thickBot="1">
      <c r="A54" s="468"/>
      <c r="B54" s="268" t="s">
        <v>198</v>
      </c>
      <c r="C54" s="263">
        <f>+C44*Προϋπολογισμός!$B$9</f>
        <v>0</v>
      </c>
      <c r="D54" s="264" t="str">
        <f>IF(C55=0,"",C54/C55)</f>
        <v/>
      </c>
      <c r="E54" s="287">
        <f>ROUND(C54*Προϋπολογισμός!$B$7,2)</f>
        <v>0</v>
      </c>
    </row>
    <row r="55" spans="1:53" ht="14.25" customHeight="1" thickBot="1">
      <c r="A55" s="469"/>
      <c r="B55" s="270" t="s">
        <v>27</v>
      </c>
      <c r="C55" s="265">
        <f>SUM(C52:C54)</f>
        <v>0</v>
      </c>
      <c r="D55" s="266">
        <f>SUM(D44:D54)</f>
        <v>0</v>
      </c>
      <c r="E55" s="265">
        <f>SUM(E52:E54)</f>
        <v>0</v>
      </c>
    </row>
    <row r="56" spans="1:53" ht="15" thickBot="1"/>
    <row r="57" spans="1:53" ht="60.6" thickBot="1">
      <c r="A57" s="467" t="s">
        <v>214</v>
      </c>
      <c r="B57" s="273" t="s">
        <v>196</v>
      </c>
      <c r="C57" s="272" t="s">
        <v>124</v>
      </c>
      <c r="D57" s="272" t="s">
        <v>138</v>
      </c>
      <c r="E57" s="272" t="s">
        <v>211</v>
      </c>
      <c r="G57" s="272" t="s">
        <v>138</v>
      </c>
      <c r="BA57" s="278" t="s">
        <v>182</v>
      </c>
    </row>
    <row r="58" spans="1:53" ht="15" thickBot="1">
      <c r="A58" s="468"/>
      <c r="B58" s="271" t="s">
        <v>173</v>
      </c>
      <c r="C58" s="279">
        <f>DSUM(Προσωπικό!$A$2:$O$44,Προσωπικό!$O$2,BA57:BA58)</f>
        <v>0</v>
      </c>
      <c r="D58" s="280" t="str">
        <f>IF(C69=0,"",C58/C69)</f>
        <v/>
      </c>
      <c r="E58" s="279">
        <f>ROUND(C58*Προϋπολογισμός!$B$7,2)</f>
        <v>0</v>
      </c>
      <c r="G58" s="281" t="str">
        <f>+BA58</f>
        <v>Εταίρος 4 / Partner 4</v>
      </c>
      <c r="BA58" s="282" t="s">
        <v>188</v>
      </c>
    </row>
    <row r="59" spans="1:53" ht="14.25" customHeight="1">
      <c r="A59" s="468"/>
      <c r="B59" s="271" t="s">
        <v>200</v>
      </c>
      <c r="C59" s="279">
        <f>DSUM(Εθελοντές!$A$3:$G$53,Εθελοντές!$G$3,BA57:BA58)</f>
        <v>0</v>
      </c>
      <c r="D59" s="280" t="str">
        <f>IF(C69=0,"",C59/C69)</f>
        <v/>
      </c>
      <c r="E59" s="279">
        <f>ROUND(C59*Προϋπολογισμός!$B$7,2)</f>
        <v>0</v>
      </c>
      <c r="G59" s="473" t="str">
        <f>IF($E$111=0,"",+E69/$E$111)</f>
        <v/>
      </c>
    </row>
    <row r="60" spans="1:53" ht="11.7" customHeight="1" thickBot="1">
      <c r="A60" s="468"/>
      <c r="B60" s="267" t="s">
        <v>174</v>
      </c>
      <c r="C60" s="283">
        <f>DSUM(Ταξίδια!$A$2:$O$28,Ταξίδια!$O$2,BA57:BA58)</f>
        <v>0</v>
      </c>
      <c r="D60" s="284" t="str">
        <f>IF(C69=0,"",C60/C69)</f>
        <v/>
      </c>
      <c r="E60" s="279">
        <f>ROUND(C60*Προϋπολογισμός!$B$7,2)</f>
        <v>0</v>
      </c>
      <c r="G60" s="474"/>
    </row>
    <row r="61" spans="1:53">
      <c r="A61" s="468"/>
      <c r="B61" s="267" t="s">
        <v>175</v>
      </c>
      <c r="C61" s="283">
        <f>DSUM(Αποσβέσεις!$A$2:$K$23,Αποσβέσεις!$K$2,BA57:BA58)</f>
        <v>0</v>
      </c>
      <c r="D61" s="284" t="str">
        <f>IF(C69=0,"",C61/C69)</f>
        <v/>
      </c>
      <c r="E61" s="279">
        <f>ROUND(C61*Προϋπολογισμός!$B$7,2)</f>
        <v>0</v>
      </c>
      <c r="BA61" s="278"/>
    </row>
    <row r="62" spans="1:53">
      <c r="A62" s="468"/>
      <c r="B62" s="267" t="s">
        <v>176</v>
      </c>
      <c r="C62" s="283">
        <f>DSUM(Εξοπλισμός!$A$2:$G$23,Εξοπλισμός!$G$2,BA57:BA58)</f>
        <v>0</v>
      </c>
      <c r="D62" s="284" t="str">
        <f>IF(C69=0,"",C62/C69)</f>
        <v/>
      </c>
      <c r="E62" s="279">
        <f>ROUND(C62*Προϋπολογισμός!$B$7,2)</f>
        <v>0</v>
      </c>
      <c r="BA62" s="278"/>
    </row>
    <row r="63" spans="1:53">
      <c r="A63" s="468"/>
      <c r="B63" s="267" t="s">
        <v>132</v>
      </c>
      <c r="C63" s="283">
        <f>DSUM(Αναλώσιμα!$A$2:$G$17,Αναλώσιμα!$G$2,BA57:BA58)</f>
        <v>0</v>
      </c>
      <c r="D63" s="284" t="str">
        <f>IF(C69=0,"",C63/C69)</f>
        <v/>
      </c>
      <c r="E63" s="279">
        <f>ROUND(C63*Προϋπολογισμός!$B$7,2)</f>
        <v>0</v>
      </c>
    </row>
    <row r="64" spans="1:53">
      <c r="A64" s="468"/>
      <c r="B64" s="267" t="s">
        <v>177</v>
      </c>
      <c r="C64" s="283">
        <f>DSUM(Υπεργολαβίες!$A$2:$E$22,Υπεργολαβίες!$E$2,BA57:BA58)</f>
        <v>0</v>
      </c>
      <c r="D64" s="284" t="str">
        <f>IF(C69=0,"",C64/C69)</f>
        <v/>
      </c>
      <c r="E64" s="279">
        <f>ROUND(C64*Προϋπολογισμός!$B$7,2)</f>
        <v>0</v>
      </c>
    </row>
    <row r="65" spans="1:53" ht="15" thickBot="1">
      <c r="A65" s="468"/>
      <c r="B65" s="268" t="s">
        <v>178</v>
      </c>
      <c r="C65" s="285">
        <f>DSUM('Λοιπές άμεσες'!$A$2:$E$44,'Λοιπές άμεσες'!$E$2,BA57:BA58)</f>
        <v>0</v>
      </c>
      <c r="D65" s="286" t="str">
        <f>IF(C69=0,"",C65/C69)</f>
        <v/>
      </c>
      <c r="E65" s="287">
        <f>ROUND(C65*Προϋπολογισμός!$B$7,2)</f>
        <v>0</v>
      </c>
    </row>
    <row r="66" spans="1:53">
      <c r="A66" s="468"/>
      <c r="B66" s="269" t="s">
        <v>26</v>
      </c>
      <c r="C66" s="259">
        <f>SUM(C58:C65)</f>
        <v>0</v>
      </c>
      <c r="D66" s="260"/>
      <c r="E66" s="274">
        <f>SUM(E58:E65)</f>
        <v>0</v>
      </c>
    </row>
    <row r="67" spans="1:53">
      <c r="A67" s="468"/>
      <c r="B67" s="267" t="s">
        <v>197</v>
      </c>
      <c r="C67" s="261">
        <f>DSUM(Ανακατασκευή!$A$2:$E$22,Ανακατασκευή!$E$2,BA57:BA58)</f>
        <v>0</v>
      </c>
      <c r="D67" s="262" t="str">
        <f>IF(C69=0,"",C67/C69)</f>
        <v/>
      </c>
      <c r="E67" s="279">
        <f>ROUND(C67*Προϋπολογισμός!$B$7,2)</f>
        <v>0</v>
      </c>
    </row>
    <row r="68" spans="1:53" ht="15" thickBot="1">
      <c r="A68" s="468"/>
      <c r="B68" s="268" t="s">
        <v>198</v>
      </c>
      <c r="C68" s="263">
        <f>+C58*Προϋπολογισμός!$B$9</f>
        <v>0</v>
      </c>
      <c r="D68" s="264" t="str">
        <f>IF(C69=0,"",C68/C69)</f>
        <v/>
      </c>
      <c r="E68" s="287">
        <f>ROUND(C68*Προϋπολογισμός!$B$7,2)</f>
        <v>0</v>
      </c>
    </row>
    <row r="69" spans="1:53" ht="14.25" customHeight="1" thickBot="1">
      <c r="A69" s="469"/>
      <c r="B69" s="270" t="s">
        <v>27</v>
      </c>
      <c r="C69" s="265">
        <f>SUM(C66:C68)</f>
        <v>0</v>
      </c>
      <c r="D69" s="266">
        <f>SUM(D58:D68)</f>
        <v>0</v>
      </c>
      <c r="E69" s="265">
        <f>SUM(E66:E68)</f>
        <v>0</v>
      </c>
    </row>
    <row r="70" spans="1:53" ht="15" thickBot="1"/>
    <row r="71" spans="1:53" ht="60.6" thickBot="1">
      <c r="A71" s="467" t="s">
        <v>215</v>
      </c>
      <c r="B71" s="273" t="s">
        <v>196</v>
      </c>
      <c r="C71" s="272" t="s">
        <v>124</v>
      </c>
      <c r="D71" s="272" t="s">
        <v>138</v>
      </c>
      <c r="E71" s="272" t="s">
        <v>211</v>
      </c>
      <c r="G71" s="272" t="s">
        <v>138</v>
      </c>
      <c r="BA71" s="278" t="s">
        <v>182</v>
      </c>
    </row>
    <row r="72" spans="1:53" ht="15" thickBot="1">
      <c r="A72" s="468"/>
      <c r="B72" s="271" t="s">
        <v>173</v>
      </c>
      <c r="C72" s="279">
        <f>DSUM(Προσωπικό!$A$2:$O$44,Προσωπικό!$O$2,BA71:BA72)</f>
        <v>0</v>
      </c>
      <c r="D72" s="280" t="str">
        <f>IF(C83=0,"",C72/C83)</f>
        <v/>
      </c>
      <c r="E72" s="279">
        <f>ROUND(C72*Προϋπολογισμός!$B$7,2)</f>
        <v>0</v>
      </c>
      <c r="G72" s="281" t="str">
        <f>+BA72</f>
        <v>Εταίρος 5 / Partner 5</v>
      </c>
      <c r="BA72" s="282" t="s">
        <v>189</v>
      </c>
    </row>
    <row r="73" spans="1:53" ht="14.25" customHeight="1">
      <c r="A73" s="468"/>
      <c r="B73" s="271" t="s">
        <v>200</v>
      </c>
      <c r="C73" s="279">
        <f>DSUM(Εθελοντές!$A$3:$G$53,Εθελοντές!$G$3,BA71:BA72)</f>
        <v>0</v>
      </c>
      <c r="D73" s="280" t="str">
        <f>IF(C83=0,"",C73/C83)</f>
        <v/>
      </c>
      <c r="E73" s="279">
        <f>ROUND(C73*Προϋπολογισμός!$B$7,2)</f>
        <v>0</v>
      </c>
      <c r="G73" s="473" t="str">
        <f>IF($E$111=0,"",+E83/$E$111)</f>
        <v/>
      </c>
    </row>
    <row r="74" spans="1:53" ht="11.7" customHeight="1" thickBot="1">
      <c r="A74" s="468"/>
      <c r="B74" s="267" t="s">
        <v>174</v>
      </c>
      <c r="C74" s="283">
        <f>DSUM(Ταξίδια!$A$2:$O$28,Ταξίδια!$O$2,BA71:BA72)</f>
        <v>0</v>
      </c>
      <c r="D74" s="284" t="str">
        <f>IF(C83=0,"",C74/C83)</f>
        <v/>
      </c>
      <c r="E74" s="279">
        <f>ROUND(C74*Προϋπολογισμός!$B$7,2)</f>
        <v>0</v>
      </c>
      <c r="G74" s="474"/>
    </row>
    <row r="75" spans="1:53">
      <c r="A75" s="468"/>
      <c r="B75" s="267" t="s">
        <v>175</v>
      </c>
      <c r="C75" s="283">
        <f>DSUM(Αποσβέσεις!$A$2:$K$23,Αποσβέσεις!$K$2,BA71:BA72)</f>
        <v>0</v>
      </c>
      <c r="D75" s="284" t="str">
        <f>IF(C83=0,"",C75/C83)</f>
        <v/>
      </c>
      <c r="E75" s="279">
        <f>ROUND(C75*Προϋπολογισμός!$B$7,2)</f>
        <v>0</v>
      </c>
      <c r="BA75" s="278"/>
    </row>
    <row r="76" spans="1:53">
      <c r="A76" s="468"/>
      <c r="B76" s="267" t="s">
        <v>176</v>
      </c>
      <c r="C76" s="283">
        <f>DSUM(Εξοπλισμός!$A$2:$G$23,Εξοπλισμός!$G$2,BA71:BA72)</f>
        <v>0</v>
      </c>
      <c r="D76" s="284" t="str">
        <f>IF(C83=0,"",C76/C83)</f>
        <v/>
      </c>
      <c r="E76" s="279">
        <f>ROUND(C76*Προϋπολογισμός!$B$7,2)</f>
        <v>0</v>
      </c>
      <c r="BA76" s="278"/>
    </row>
    <row r="77" spans="1:53">
      <c r="A77" s="468"/>
      <c r="B77" s="267" t="s">
        <v>132</v>
      </c>
      <c r="C77" s="283">
        <f>DSUM(Αναλώσιμα!$A$2:$G$17,Αναλώσιμα!$G$2,BA71:BA72)</f>
        <v>0</v>
      </c>
      <c r="D77" s="284" t="str">
        <f>IF(C83=0,"",C77/C83)</f>
        <v/>
      </c>
      <c r="E77" s="279">
        <f>ROUND(C77*Προϋπολογισμός!$B$7,2)</f>
        <v>0</v>
      </c>
    </row>
    <row r="78" spans="1:53">
      <c r="A78" s="468"/>
      <c r="B78" s="267" t="s">
        <v>177</v>
      </c>
      <c r="C78" s="283">
        <f>DSUM(Υπεργολαβίες!$A$2:$E$22,Υπεργολαβίες!$E$2,BA71:BA72)</f>
        <v>0</v>
      </c>
      <c r="D78" s="284" t="str">
        <f>IF(C83=0,"",C78/C83)</f>
        <v/>
      </c>
      <c r="E78" s="279">
        <f>ROUND(C78*Προϋπολογισμός!$B$7,2)</f>
        <v>0</v>
      </c>
    </row>
    <row r="79" spans="1:53" ht="15" thickBot="1">
      <c r="A79" s="468"/>
      <c r="B79" s="268" t="s">
        <v>178</v>
      </c>
      <c r="C79" s="285">
        <f>DSUM('Λοιπές άμεσες'!$A$2:$E$44,'Λοιπές άμεσες'!$E$2,BA71:BA72)</f>
        <v>0</v>
      </c>
      <c r="D79" s="286" t="str">
        <f>IF(C83=0,"",C79/C83)</f>
        <v/>
      </c>
      <c r="E79" s="287">
        <f>ROUND(C79*Προϋπολογισμός!$B$7,2)</f>
        <v>0</v>
      </c>
    </row>
    <row r="80" spans="1:53">
      <c r="A80" s="468"/>
      <c r="B80" s="269" t="s">
        <v>26</v>
      </c>
      <c r="C80" s="259">
        <f>SUM(C72:C79)</f>
        <v>0</v>
      </c>
      <c r="D80" s="260"/>
      <c r="E80" s="274">
        <f>SUM(E72:E79)</f>
        <v>0</v>
      </c>
    </row>
    <row r="81" spans="1:53">
      <c r="A81" s="468"/>
      <c r="B81" s="267" t="s">
        <v>197</v>
      </c>
      <c r="C81" s="261">
        <f>DSUM(Ανακατασκευή!$A$2:$E$22,Ανακατασκευή!$E$2,BA71:BA72)</f>
        <v>0</v>
      </c>
      <c r="D81" s="262" t="str">
        <f>IF(C83=0,"",C81/C83)</f>
        <v/>
      </c>
      <c r="E81" s="279">
        <f>ROUND(C81*Προϋπολογισμός!$B$7,2)</f>
        <v>0</v>
      </c>
    </row>
    <row r="82" spans="1:53" ht="15" thickBot="1">
      <c r="A82" s="468"/>
      <c r="B82" s="268" t="s">
        <v>198</v>
      </c>
      <c r="C82" s="263">
        <f>+C72*Προϋπολογισμός!$B$9</f>
        <v>0</v>
      </c>
      <c r="D82" s="264" t="str">
        <f>IF(C83=0,"",C82/C83)</f>
        <v/>
      </c>
      <c r="E82" s="287">
        <f>ROUND(C82*Προϋπολογισμός!$B$7,2)</f>
        <v>0</v>
      </c>
    </row>
    <row r="83" spans="1:53" ht="14.25" customHeight="1" thickBot="1">
      <c r="A83" s="469"/>
      <c r="B83" s="270" t="s">
        <v>27</v>
      </c>
      <c r="C83" s="265">
        <f>SUM(C80:C82)</f>
        <v>0</v>
      </c>
      <c r="D83" s="266">
        <f>SUM(D72:D82)</f>
        <v>0</v>
      </c>
      <c r="E83" s="265">
        <f>SUM(E80:E82)</f>
        <v>0</v>
      </c>
    </row>
    <row r="84" spans="1:53" ht="15" thickBot="1"/>
    <row r="85" spans="1:53" ht="60.6" thickBot="1">
      <c r="A85" s="467" t="s">
        <v>216</v>
      </c>
      <c r="B85" s="273" t="s">
        <v>196</v>
      </c>
      <c r="C85" s="272" t="s">
        <v>124</v>
      </c>
      <c r="D85" s="272" t="s">
        <v>138</v>
      </c>
      <c r="E85" s="272" t="s">
        <v>211</v>
      </c>
      <c r="G85" s="272" t="s">
        <v>138</v>
      </c>
      <c r="BA85" s="278" t="s">
        <v>182</v>
      </c>
    </row>
    <row r="86" spans="1:53" ht="15" thickBot="1">
      <c r="A86" s="468"/>
      <c r="B86" s="271" t="s">
        <v>173</v>
      </c>
      <c r="C86" s="279">
        <f>DSUM(Προσωπικό!$A$2:$O$44,Προσωπικό!$O$2,BA85:BA86)</f>
        <v>0</v>
      </c>
      <c r="D86" s="280" t="str">
        <f>IF(C97=0,"",C86/C97)</f>
        <v/>
      </c>
      <c r="E86" s="279">
        <f>ROUND(C86*Προϋπολογισμός!$B$7,2)</f>
        <v>0</v>
      </c>
      <c r="G86" s="281" t="str">
        <f>+BA86</f>
        <v>Εταίρος 6 / Partner 6</v>
      </c>
      <c r="BA86" s="282" t="s">
        <v>190</v>
      </c>
    </row>
    <row r="87" spans="1:53" ht="14.25" customHeight="1">
      <c r="A87" s="468"/>
      <c r="B87" s="271" t="s">
        <v>200</v>
      </c>
      <c r="C87" s="279">
        <f>DSUM(Εθελοντές!$A$3:$G$53,Εθελοντές!$G$3,BA85:BA86)</f>
        <v>0</v>
      </c>
      <c r="D87" s="280" t="str">
        <f>IF(C97=0,"",C87/C97)</f>
        <v/>
      </c>
      <c r="E87" s="279">
        <f>ROUND(C87*Προϋπολογισμός!$B$7,2)</f>
        <v>0</v>
      </c>
      <c r="G87" s="473" t="str">
        <f>IF($E$111=0,"",+E97/$E$111)</f>
        <v/>
      </c>
    </row>
    <row r="88" spans="1:53" ht="11.7" customHeight="1" thickBot="1">
      <c r="A88" s="468"/>
      <c r="B88" s="267" t="s">
        <v>174</v>
      </c>
      <c r="C88" s="283">
        <f>DSUM(Ταξίδια!$A$2:$O$28,Ταξίδια!$O$2,BA85:BA86)</f>
        <v>0</v>
      </c>
      <c r="D88" s="284" t="str">
        <f>IF(C97=0,"",C88/C97)</f>
        <v/>
      </c>
      <c r="E88" s="279">
        <f>ROUND(C88*Προϋπολογισμός!$B$7,2)</f>
        <v>0</v>
      </c>
      <c r="G88" s="474"/>
    </row>
    <row r="89" spans="1:53">
      <c r="A89" s="468"/>
      <c r="B89" s="267" t="s">
        <v>175</v>
      </c>
      <c r="C89" s="283">
        <f>DSUM(Αποσβέσεις!$A$2:$K$23,Αποσβέσεις!$K$2,BA85:BA86)</f>
        <v>0</v>
      </c>
      <c r="D89" s="284" t="str">
        <f>IF(C97=0,"",C89/C97)</f>
        <v/>
      </c>
      <c r="E89" s="279">
        <f>ROUND(C89*Προϋπολογισμός!$B$7,2)</f>
        <v>0</v>
      </c>
      <c r="BA89" s="278"/>
    </row>
    <row r="90" spans="1:53">
      <c r="A90" s="468"/>
      <c r="B90" s="267" t="s">
        <v>176</v>
      </c>
      <c r="C90" s="283">
        <f>DSUM(Εξοπλισμός!$A$2:$G$23,Εξοπλισμός!$G$2,BA85:BA86)</f>
        <v>0</v>
      </c>
      <c r="D90" s="284" t="str">
        <f>IF(C97=0,"",C90/C97)</f>
        <v/>
      </c>
      <c r="E90" s="279">
        <f>ROUND(C90*Προϋπολογισμός!$B$7,2)</f>
        <v>0</v>
      </c>
      <c r="BA90" s="278"/>
    </row>
    <row r="91" spans="1:53">
      <c r="A91" s="468"/>
      <c r="B91" s="267" t="s">
        <v>132</v>
      </c>
      <c r="C91" s="283">
        <f>DSUM(Αναλώσιμα!$A$2:$G$17,Αναλώσιμα!$G$2,BA85:BA86)</f>
        <v>0</v>
      </c>
      <c r="D91" s="284" t="str">
        <f>IF(C97=0,"",C91/C97)</f>
        <v/>
      </c>
      <c r="E91" s="279">
        <f>ROUND(C91*Προϋπολογισμός!$B$7,2)</f>
        <v>0</v>
      </c>
    </row>
    <row r="92" spans="1:53">
      <c r="A92" s="468"/>
      <c r="B92" s="267" t="s">
        <v>177</v>
      </c>
      <c r="C92" s="283">
        <f>DSUM(Υπεργολαβίες!$A$2:$E$22,Υπεργολαβίες!$E$2,BA85:BA86)</f>
        <v>0</v>
      </c>
      <c r="D92" s="284" t="str">
        <f>IF(C97=0,"",C92/C97)</f>
        <v/>
      </c>
      <c r="E92" s="279">
        <f>ROUND(C92*Προϋπολογισμός!$B$7,2)</f>
        <v>0</v>
      </c>
    </row>
    <row r="93" spans="1:53" ht="15" thickBot="1">
      <c r="A93" s="468"/>
      <c r="B93" s="268" t="s">
        <v>178</v>
      </c>
      <c r="C93" s="285">
        <f>DSUM('Λοιπές άμεσες'!$A$2:$E$44,'Λοιπές άμεσες'!$E$2,BA85:BA86)</f>
        <v>0</v>
      </c>
      <c r="D93" s="286" t="str">
        <f>IF(C97=0,"",C93/C97)</f>
        <v/>
      </c>
      <c r="E93" s="287">
        <f>ROUND(C93*Προϋπολογισμός!$B$7,2)</f>
        <v>0</v>
      </c>
    </row>
    <row r="94" spans="1:53">
      <c r="A94" s="468"/>
      <c r="B94" s="269" t="s">
        <v>26</v>
      </c>
      <c r="C94" s="259">
        <f>SUM(C86:C93)</f>
        <v>0</v>
      </c>
      <c r="D94" s="260"/>
      <c r="E94" s="274">
        <f>SUM(E86:E93)</f>
        <v>0</v>
      </c>
    </row>
    <row r="95" spans="1:53">
      <c r="A95" s="468"/>
      <c r="B95" s="267" t="s">
        <v>197</v>
      </c>
      <c r="C95" s="261">
        <f>DSUM(Ανακατασκευή!$A$2:$E$22,Ανακατασκευή!$E$2,BA85:BA86)</f>
        <v>0</v>
      </c>
      <c r="D95" s="262" t="str">
        <f>IF(C97=0,"",C95/C97)</f>
        <v/>
      </c>
      <c r="E95" s="279">
        <f>ROUND(C95*Προϋπολογισμός!$B$7,2)</f>
        <v>0</v>
      </c>
    </row>
    <row r="96" spans="1:53" ht="15" thickBot="1">
      <c r="A96" s="468"/>
      <c r="B96" s="268" t="s">
        <v>198</v>
      </c>
      <c r="C96" s="263">
        <f>+C86*Προϋπολογισμός!$B$9</f>
        <v>0</v>
      </c>
      <c r="D96" s="264" t="str">
        <f>IF(C97=0,"",C96/C97)</f>
        <v/>
      </c>
      <c r="E96" s="287">
        <f>ROUND(C96*Προϋπολογισμός!$B$7,2)</f>
        <v>0</v>
      </c>
    </row>
    <row r="97" spans="1:53" ht="14.25" customHeight="1" thickBot="1">
      <c r="A97" s="469"/>
      <c r="B97" s="270" t="s">
        <v>27</v>
      </c>
      <c r="C97" s="265">
        <f>SUM(C94:C96)</f>
        <v>0</v>
      </c>
      <c r="D97" s="266">
        <f>SUM(D86:D96)</f>
        <v>0</v>
      </c>
      <c r="E97" s="265">
        <f>SUM(E94:E96)</f>
        <v>0</v>
      </c>
    </row>
    <row r="98" spans="1:53" ht="15" thickBot="1"/>
    <row r="99" spans="1:53" ht="60.6" thickBot="1">
      <c r="A99" s="470" t="s">
        <v>219</v>
      </c>
      <c r="B99" s="273" t="s">
        <v>196</v>
      </c>
      <c r="C99" s="272" t="s">
        <v>124</v>
      </c>
      <c r="D99" s="272" t="s">
        <v>138</v>
      </c>
      <c r="E99" s="272" t="s">
        <v>211</v>
      </c>
      <c r="BA99" s="278"/>
    </row>
    <row r="100" spans="1:53">
      <c r="A100" s="471"/>
      <c r="B100" s="271" t="s">
        <v>173</v>
      </c>
      <c r="C100" s="279">
        <f t="shared" ref="C100:C107" si="0">+C2+C16+C30+C44+C58+C72+C86</f>
        <v>0</v>
      </c>
      <c r="D100" s="280" t="str">
        <f>IF(C111=0,"",C100/C111)</f>
        <v/>
      </c>
      <c r="E100" s="279">
        <f t="shared" ref="E100:E107" si="1">+E2+E16+E30+E44+E58+E72+E86</f>
        <v>0</v>
      </c>
    </row>
    <row r="101" spans="1:53" ht="14.25" customHeight="1">
      <c r="A101" s="471"/>
      <c r="B101" s="271" t="s">
        <v>200</v>
      </c>
      <c r="C101" s="279">
        <f t="shared" si="0"/>
        <v>0</v>
      </c>
      <c r="D101" s="280" t="str">
        <f>IF(C111=0,"",C101/C111)</f>
        <v/>
      </c>
      <c r="E101" s="279">
        <f t="shared" si="1"/>
        <v>0</v>
      </c>
    </row>
    <row r="102" spans="1:53" ht="11.7" customHeight="1">
      <c r="A102" s="471"/>
      <c r="B102" s="267" t="s">
        <v>174</v>
      </c>
      <c r="C102" s="283">
        <f t="shared" si="0"/>
        <v>0</v>
      </c>
      <c r="D102" s="284" t="str">
        <f>IF(C111=0,"",C102/C111)</f>
        <v/>
      </c>
      <c r="E102" s="279">
        <f t="shared" si="1"/>
        <v>0</v>
      </c>
    </row>
    <row r="103" spans="1:53">
      <c r="A103" s="471"/>
      <c r="B103" s="267" t="s">
        <v>175</v>
      </c>
      <c r="C103" s="283">
        <f t="shared" si="0"/>
        <v>0</v>
      </c>
      <c r="D103" s="284" t="str">
        <f>IF(C111=0,"",C103/C111)</f>
        <v/>
      </c>
      <c r="E103" s="279">
        <f t="shared" si="1"/>
        <v>0</v>
      </c>
      <c r="BA103" s="278"/>
    </row>
    <row r="104" spans="1:53">
      <c r="A104" s="471"/>
      <c r="B104" s="267" t="s">
        <v>176</v>
      </c>
      <c r="C104" s="283">
        <f t="shared" si="0"/>
        <v>0</v>
      </c>
      <c r="D104" s="284" t="str">
        <f>IF(C111=0,"",C104/C111)</f>
        <v/>
      </c>
      <c r="E104" s="279">
        <f t="shared" si="1"/>
        <v>0</v>
      </c>
      <c r="BA104" s="278"/>
    </row>
    <row r="105" spans="1:53">
      <c r="A105" s="471"/>
      <c r="B105" s="267" t="s">
        <v>132</v>
      </c>
      <c r="C105" s="283">
        <f t="shared" si="0"/>
        <v>0</v>
      </c>
      <c r="D105" s="284" t="str">
        <f>IF(C111=0,"",C105/C111)</f>
        <v/>
      </c>
      <c r="E105" s="279">
        <f t="shared" si="1"/>
        <v>0</v>
      </c>
    </row>
    <row r="106" spans="1:53">
      <c r="A106" s="471"/>
      <c r="B106" s="267" t="s">
        <v>177</v>
      </c>
      <c r="C106" s="283">
        <f t="shared" si="0"/>
        <v>0</v>
      </c>
      <c r="D106" s="284" t="str">
        <f>IF(C111=0,"",C106/C111)</f>
        <v/>
      </c>
      <c r="E106" s="279">
        <f t="shared" si="1"/>
        <v>0</v>
      </c>
    </row>
    <row r="107" spans="1:53" ht="15" thickBot="1">
      <c r="A107" s="471"/>
      <c r="B107" s="268" t="s">
        <v>178</v>
      </c>
      <c r="C107" s="285">
        <f t="shared" si="0"/>
        <v>0</v>
      </c>
      <c r="D107" s="286" t="str">
        <f>IF(C111=0,"",C107/C111)</f>
        <v/>
      </c>
      <c r="E107" s="287">
        <f t="shared" si="1"/>
        <v>0</v>
      </c>
    </row>
    <row r="108" spans="1:53">
      <c r="A108" s="471"/>
      <c r="B108" s="269" t="s">
        <v>26</v>
      </c>
      <c r="C108" s="259">
        <f>SUM(C100:C107)</f>
        <v>0</v>
      </c>
      <c r="D108" s="260"/>
      <c r="E108" s="274">
        <f>SUM(E100:E107)</f>
        <v>0</v>
      </c>
    </row>
    <row r="109" spans="1:53">
      <c r="A109" s="471"/>
      <c r="B109" s="267" t="s">
        <v>197</v>
      </c>
      <c r="C109" s="261">
        <f>+C11+C25+C39+C53+C67+C81+C95</f>
        <v>0</v>
      </c>
      <c r="D109" s="262" t="str">
        <f>IF(C111=0,"",C109/C111)</f>
        <v/>
      </c>
      <c r="E109" s="279">
        <f>+E11+E25+E39+E53+E67+E81+E95</f>
        <v>0</v>
      </c>
    </row>
    <row r="110" spans="1:53" ht="15" thickBot="1">
      <c r="A110" s="471"/>
      <c r="B110" s="268" t="s">
        <v>198</v>
      </c>
      <c r="C110" s="263">
        <f>+C12+C26+C40+C54+C68+C82+C96</f>
        <v>0</v>
      </c>
      <c r="D110" s="264" t="str">
        <f>IF(C111=0,"",C110/C111)</f>
        <v/>
      </c>
      <c r="E110" s="287">
        <f>+E12+E26+E40+E54+E68+E82+E96</f>
        <v>0</v>
      </c>
    </row>
    <row r="111" spans="1:53" ht="14.25" customHeight="1" thickBot="1">
      <c r="A111" s="472"/>
      <c r="B111" s="270" t="s">
        <v>27</v>
      </c>
      <c r="C111" s="265">
        <f>SUM(C108:C110)</f>
        <v>0</v>
      </c>
      <c r="D111" s="266">
        <f>SUM(D100:D110)</f>
        <v>0</v>
      </c>
      <c r="E111" s="265">
        <f>SUM(E108:E110)</f>
        <v>0</v>
      </c>
    </row>
  </sheetData>
  <sheetProtection algorithmName="SHA-512" hashValue="N4pDl5ntrJXxSNmUMZ7GQxwZjta0TYSsGmJC3g8C4Zvz4T1j4JV36gpJXwZ7b0/MZr95J7rKwmFmGgvvAbL30A==" saltValue="C1RCyVjOoHS4Kc5/hnxXyQ==" spinCount="100000" sheet="1" objects="1" scenarios="1" selectLockedCells="1"/>
  <protectedRanges>
    <protectedRange password="8362" sqref="B2:B9 B16:B23 B30:B37 B44:B51 B58:B65 B72:B79 B86:B93 B100:B107" name="Περιοχή1_3"/>
    <protectedRange password="8362" sqref="B10 B24 B38 B52 B66 B80 B94 B108" name="Περιοχή1_4"/>
    <protectedRange password="8362" sqref="B11 B25 B39 B53 B67 B81 B95 B109" name="Περιοχή1_5"/>
    <protectedRange password="8362" sqref="B12 B26 B40 B54 B68 B82 B96 B110" name="Περιοχή1_5_1"/>
    <protectedRange password="8362" sqref="B13 B27 B41 B55 B69 B83 B97 B111" name="Περιοχή1_6"/>
    <protectedRange password="8362" sqref="C1:D1 C15:D15 C29:D29 C43:D43 C57:D57 C71:D71 C85:D85 C99:D99 G1 G15 G29 G43 G57 G71 G85" name="Περιοχή1_2"/>
    <protectedRange password="8362" sqref="E1 E15 E29 E43 E57 E71 E85 E99" name="Περιοχή1_2_1"/>
  </protectedRanges>
  <mergeCells count="15">
    <mergeCell ref="A85:A97"/>
    <mergeCell ref="A99:A111"/>
    <mergeCell ref="G3:G4"/>
    <mergeCell ref="G17:G18"/>
    <mergeCell ref="G31:G32"/>
    <mergeCell ref="G45:G46"/>
    <mergeCell ref="G59:G60"/>
    <mergeCell ref="G73:G74"/>
    <mergeCell ref="G87:G88"/>
    <mergeCell ref="A1:A13"/>
    <mergeCell ref="A15:A27"/>
    <mergeCell ref="A29:A41"/>
    <mergeCell ref="A43:A55"/>
    <mergeCell ref="A57:A69"/>
    <mergeCell ref="A71:A83"/>
  </mergeCells>
  <dataValidations count="1">
    <dataValidation type="list" allowBlank="1" showInputMessage="1" showErrorMessage="1" sqref="BA2:BA3 BA16:BA17 BA30:BA31 BA44:BA45 BA58:BA59 BA72:BA73 BA86:BA87 G2 G16 G30 G44 G58 G72 G86" xr:uid="{00000000-0002-0000-0C00-000000000000}">
      <formula1>Φορέαςεταίροι</formula1>
    </dataValidation>
  </dataValidations>
  <pageMargins left="0.51181102362204722" right="0.31496062992125984" top="0.70866141732283472" bottom="0.70866141732283472" header="0.23622047244094491" footer="0.35433070866141736"/>
  <pageSetup paperSize="9" scale="65" orientation="portrait" r:id="rId1"/>
  <headerFooter>
    <oddFooter>&amp;LΣελίδα &amp;P από &amp;N&amp;R&amp;A</oddFooter>
  </headerFooter>
  <rowBreaks count="1" manualBreakCount="1">
    <brk id="56"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Φύλλο10">
    <pageSetUpPr fitToPage="1"/>
  </sheetPr>
  <dimension ref="B1:I37"/>
  <sheetViews>
    <sheetView zoomScale="85" zoomScaleNormal="85" workbookViewId="0">
      <selection activeCell="F16" sqref="F16:F22"/>
    </sheetView>
  </sheetViews>
  <sheetFormatPr defaultColWidth="9.109375" defaultRowHeight="14.4"/>
  <cols>
    <col min="1" max="1" width="3.6640625" style="102" customWidth="1"/>
    <col min="2" max="2" width="40.6640625" style="102" customWidth="1"/>
    <col min="3" max="3" width="13.109375" style="102" customWidth="1"/>
    <col min="4" max="4" width="9.109375" style="102"/>
    <col min="5" max="5" width="12.109375" style="102" customWidth="1"/>
    <col min="6" max="6" width="37.5546875" style="102" customWidth="1"/>
    <col min="7" max="7" width="13.88671875" style="102" customWidth="1"/>
    <col min="8" max="8" width="22" style="102" customWidth="1"/>
    <col min="9" max="9" width="22.109375" style="102" customWidth="1"/>
    <col min="10" max="16384" width="9.109375" style="102"/>
  </cols>
  <sheetData>
    <row r="1" spans="2:9" ht="15" thickBot="1"/>
    <row r="2" spans="2:9" s="351" customFormat="1" ht="33" customHeight="1" thickBot="1">
      <c r="B2" s="475" t="s">
        <v>61</v>
      </c>
      <c r="C2" s="476"/>
      <c r="E2" s="475" t="s">
        <v>296</v>
      </c>
      <c r="F2" s="478"/>
      <c r="G2" s="478"/>
      <c r="H2" s="478"/>
      <c r="I2" s="476"/>
    </row>
    <row r="3" spans="2:9">
      <c r="B3" s="477" t="s">
        <v>62</v>
      </c>
      <c r="C3" s="477"/>
    </row>
    <row r="4" spans="2:9" ht="15" thickBot="1"/>
    <row r="5" spans="2:9">
      <c r="B5" s="80" t="s">
        <v>63</v>
      </c>
      <c r="C5" s="81" t="s">
        <v>60</v>
      </c>
      <c r="E5" s="485" t="s">
        <v>251</v>
      </c>
      <c r="F5" s="485" t="s">
        <v>203</v>
      </c>
      <c r="G5" s="485" t="s">
        <v>252</v>
      </c>
      <c r="H5" s="485" t="s">
        <v>253</v>
      </c>
      <c r="I5" s="485" t="s">
        <v>254</v>
      </c>
    </row>
    <row r="6" spans="2:9">
      <c r="B6" s="82" t="s">
        <v>64</v>
      </c>
      <c r="C6" s="83">
        <v>225</v>
      </c>
      <c r="E6" s="486"/>
      <c r="F6" s="486"/>
      <c r="G6" s="488"/>
      <c r="H6" s="488"/>
      <c r="I6" s="488"/>
    </row>
    <row r="7" spans="2:9">
      <c r="B7" s="82" t="s">
        <v>65</v>
      </c>
      <c r="C7" s="83">
        <v>232</v>
      </c>
      <c r="E7" s="486"/>
      <c r="F7" s="486"/>
      <c r="G7" s="488"/>
      <c r="H7" s="488"/>
      <c r="I7" s="488"/>
    </row>
    <row r="8" spans="2:9" ht="15" thickBot="1">
      <c r="B8" s="82" t="s">
        <v>126</v>
      </c>
      <c r="C8" s="83">
        <v>227</v>
      </c>
      <c r="E8" s="487"/>
      <c r="F8" s="487"/>
      <c r="G8" s="489"/>
      <c r="H8" s="489"/>
      <c r="I8" s="489"/>
    </row>
    <row r="9" spans="2:9" ht="14.25" customHeight="1">
      <c r="B9" s="82" t="s">
        <v>127</v>
      </c>
      <c r="C9" s="83">
        <v>180</v>
      </c>
      <c r="E9" s="481" t="s">
        <v>245</v>
      </c>
      <c r="F9" s="479" t="s">
        <v>299</v>
      </c>
      <c r="G9" s="483">
        <v>44000</v>
      </c>
      <c r="H9" s="483">
        <v>3666</v>
      </c>
      <c r="I9" s="483">
        <v>1833</v>
      </c>
    </row>
    <row r="10" spans="2:9">
      <c r="B10" s="82" t="s">
        <v>66</v>
      </c>
      <c r="C10" s="83">
        <v>230</v>
      </c>
      <c r="E10" s="482"/>
      <c r="F10" s="480"/>
      <c r="G10" s="484"/>
      <c r="H10" s="484"/>
      <c r="I10" s="484"/>
    </row>
    <row r="11" spans="2:9">
      <c r="B11" s="82" t="s">
        <v>67</v>
      </c>
      <c r="C11" s="83">
        <v>238</v>
      </c>
      <c r="E11" s="482"/>
      <c r="F11" s="480"/>
      <c r="G11" s="484"/>
      <c r="H11" s="484"/>
      <c r="I11" s="484"/>
    </row>
    <row r="12" spans="2:9">
      <c r="B12" s="82" t="s">
        <v>68</v>
      </c>
      <c r="C12" s="83">
        <v>270</v>
      </c>
      <c r="E12" s="482"/>
      <c r="F12" s="480"/>
      <c r="G12" s="484"/>
      <c r="H12" s="484"/>
      <c r="I12" s="484"/>
    </row>
    <row r="13" spans="2:9">
      <c r="B13" s="82" t="s">
        <v>69</v>
      </c>
      <c r="C13" s="83">
        <v>181</v>
      </c>
      <c r="E13" s="482"/>
      <c r="F13" s="480"/>
      <c r="G13" s="484"/>
      <c r="H13" s="484"/>
      <c r="I13" s="484"/>
    </row>
    <row r="14" spans="2:9">
      <c r="B14" s="82" t="s">
        <v>70</v>
      </c>
      <c r="C14" s="83">
        <v>244</v>
      </c>
      <c r="E14" s="482"/>
      <c r="F14" s="480"/>
      <c r="G14" s="484"/>
      <c r="H14" s="484"/>
      <c r="I14" s="484"/>
    </row>
    <row r="15" spans="2:9">
      <c r="B15" s="82" t="s">
        <v>71</v>
      </c>
      <c r="C15" s="83">
        <v>245</v>
      </c>
      <c r="E15" s="482"/>
      <c r="F15" s="480"/>
      <c r="G15" s="484"/>
      <c r="H15" s="484"/>
      <c r="I15" s="484"/>
    </row>
    <row r="16" spans="2:9">
      <c r="B16" s="82" t="s">
        <v>72</v>
      </c>
      <c r="C16" s="83">
        <v>208</v>
      </c>
      <c r="E16" s="482" t="s">
        <v>246</v>
      </c>
      <c r="F16" s="494" t="s">
        <v>250</v>
      </c>
      <c r="G16" s="484">
        <v>35000</v>
      </c>
      <c r="H16" s="484">
        <v>2917</v>
      </c>
      <c r="I16" s="484">
        <v>1458</v>
      </c>
    </row>
    <row r="17" spans="2:9">
      <c r="B17" s="82" t="s">
        <v>73</v>
      </c>
      <c r="C17" s="83">
        <v>222</v>
      </c>
      <c r="E17" s="482"/>
      <c r="F17" s="480"/>
      <c r="G17" s="484"/>
      <c r="H17" s="484"/>
      <c r="I17" s="484"/>
    </row>
    <row r="18" spans="2:9">
      <c r="B18" s="82" t="s">
        <v>74</v>
      </c>
      <c r="C18" s="83">
        <v>254</v>
      </c>
      <c r="E18" s="482"/>
      <c r="F18" s="480"/>
      <c r="G18" s="484"/>
      <c r="H18" s="484"/>
      <c r="I18" s="484"/>
    </row>
    <row r="19" spans="2:9">
      <c r="B19" s="82" t="s">
        <v>75</v>
      </c>
      <c r="C19" s="83">
        <v>230</v>
      </c>
      <c r="E19" s="482"/>
      <c r="F19" s="480"/>
      <c r="G19" s="484"/>
      <c r="H19" s="484"/>
      <c r="I19" s="484"/>
    </row>
    <row r="20" spans="2:9">
      <c r="B20" s="82" t="s">
        <v>76</v>
      </c>
      <c r="C20" s="83">
        <v>211</v>
      </c>
      <c r="E20" s="482"/>
      <c r="F20" s="480"/>
      <c r="G20" s="484"/>
      <c r="H20" s="484"/>
      <c r="I20" s="484"/>
    </row>
    <row r="21" spans="2:9">
      <c r="B21" s="82" t="s">
        <v>77</v>
      </c>
      <c r="C21" s="83">
        <v>183</v>
      </c>
      <c r="E21" s="482"/>
      <c r="F21" s="480"/>
      <c r="G21" s="484"/>
      <c r="H21" s="484"/>
      <c r="I21" s="484"/>
    </row>
    <row r="22" spans="2:9">
      <c r="B22" s="82" t="s">
        <v>78</v>
      </c>
      <c r="C22" s="83">
        <v>237</v>
      </c>
      <c r="E22" s="482"/>
      <c r="F22" s="480"/>
      <c r="G22" s="484"/>
      <c r="H22" s="484"/>
      <c r="I22" s="484"/>
    </row>
    <row r="23" spans="2:9" ht="14.25" customHeight="1">
      <c r="B23" s="82" t="s">
        <v>79</v>
      </c>
      <c r="C23" s="83">
        <v>205</v>
      </c>
      <c r="E23" s="482" t="s">
        <v>247</v>
      </c>
      <c r="F23" s="494" t="s">
        <v>248</v>
      </c>
      <c r="G23" s="484">
        <v>23000</v>
      </c>
      <c r="H23" s="484">
        <v>1917</v>
      </c>
      <c r="I23" s="484">
        <v>958</v>
      </c>
    </row>
    <row r="24" spans="2:9">
      <c r="B24" s="82" t="s">
        <v>80</v>
      </c>
      <c r="C24" s="83">
        <v>263</v>
      </c>
      <c r="E24" s="482"/>
      <c r="F24" s="494"/>
      <c r="G24" s="484"/>
      <c r="H24" s="484"/>
      <c r="I24" s="484"/>
    </row>
    <row r="25" spans="2:9">
      <c r="B25" s="82" t="s">
        <v>81</v>
      </c>
      <c r="C25" s="83">
        <v>217</v>
      </c>
      <c r="E25" s="482"/>
      <c r="F25" s="494"/>
      <c r="G25" s="484"/>
      <c r="H25" s="484"/>
      <c r="I25" s="484"/>
    </row>
    <row r="26" spans="2:9">
      <c r="B26" s="82" t="s">
        <v>82</v>
      </c>
      <c r="C26" s="83">
        <v>204</v>
      </c>
      <c r="E26" s="482"/>
      <c r="F26" s="494"/>
      <c r="G26" s="484"/>
      <c r="H26" s="484"/>
      <c r="I26" s="484"/>
    </row>
    <row r="27" spans="2:9">
      <c r="B27" s="82" t="s">
        <v>83</v>
      </c>
      <c r="C27" s="83">
        <v>222</v>
      </c>
      <c r="E27" s="482"/>
      <c r="F27" s="494"/>
      <c r="G27" s="484"/>
      <c r="H27" s="484"/>
      <c r="I27" s="484"/>
    </row>
    <row r="28" spans="2:9">
      <c r="B28" s="82" t="s">
        <v>84</v>
      </c>
      <c r="C28" s="83">
        <v>205</v>
      </c>
      <c r="E28" s="482"/>
      <c r="F28" s="494"/>
      <c r="G28" s="484"/>
      <c r="H28" s="484"/>
      <c r="I28" s="484"/>
    </row>
    <row r="29" spans="2:9">
      <c r="B29" s="82" t="s">
        <v>85</v>
      </c>
      <c r="C29" s="83">
        <v>180</v>
      </c>
      <c r="E29" s="482" t="s">
        <v>249</v>
      </c>
      <c r="F29" s="480" t="s">
        <v>255</v>
      </c>
      <c r="G29" s="492">
        <v>19500</v>
      </c>
      <c r="H29" s="492">
        <v>1625</v>
      </c>
      <c r="I29" s="492">
        <v>813</v>
      </c>
    </row>
    <row r="30" spans="2:9">
      <c r="B30" s="82" t="s">
        <v>86</v>
      </c>
      <c r="C30" s="83">
        <v>212</v>
      </c>
      <c r="E30" s="482"/>
      <c r="F30" s="480"/>
      <c r="G30" s="492"/>
      <c r="H30" s="492"/>
      <c r="I30" s="492"/>
    </row>
    <row r="31" spans="2:9">
      <c r="B31" s="82" t="s">
        <v>87</v>
      </c>
      <c r="C31" s="83">
        <v>257</v>
      </c>
      <c r="E31" s="482"/>
      <c r="F31" s="480"/>
      <c r="G31" s="492"/>
      <c r="H31" s="492"/>
      <c r="I31" s="492"/>
    </row>
    <row r="32" spans="2:9" ht="15" thickBot="1">
      <c r="B32" s="84" t="s">
        <v>88</v>
      </c>
      <c r="C32" s="85">
        <v>276</v>
      </c>
      <c r="E32" s="482"/>
      <c r="F32" s="480"/>
      <c r="G32" s="492"/>
      <c r="H32" s="492"/>
      <c r="I32" s="492"/>
    </row>
    <row r="33" spans="2:9" ht="15" thickBot="1">
      <c r="E33" s="482"/>
      <c r="F33" s="480"/>
      <c r="G33" s="492"/>
      <c r="H33" s="492"/>
      <c r="I33" s="492"/>
    </row>
    <row r="34" spans="2:9" ht="15" thickBot="1">
      <c r="B34" s="80" t="s">
        <v>89</v>
      </c>
      <c r="C34" s="81" t="s">
        <v>60</v>
      </c>
      <c r="E34" s="490"/>
      <c r="F34" s="491"/>
      <c r="G34" s="493"/>
      <c r="H34" s="493"/>
      <c r="I34" s="493"/>
    </row>
    <row r="35" spans="2:9">
      <c r="B35" s="82" t="s">
        <v>90</v>
      </c>
      <c r="C35" s="83">
        <v>349</v>
      </c>
    </row>
    <row r="36" spans="2:9">
      <c r="B36" s="82" t="s">
        <v>91</v>
      </c>
      <c r="C36" s="83">
        <v>275</v>
      </c>
      <c r="E36" s="102" t="s">
        <v>256</v>
      </c>
    </row>
    <row r="37" spans="2:9" ht="15" thickBot="1">
      <c r="B37" s="84" t="s">
        <v>181</v>
      </c>
      <c r="C37" s="85">
        <v>225</v>
      </c>
      <c r="E37" s="102" t="s">
        <v>257</v>
      </c>
    </row>
  </sheetData>
  <sheetProtection algorithmName="SHA-512" hashValue="NnclwBh9qFaxa4zrcKBTS1BvQaQ0SinL/0UPaOmwyJcvAh27HuheldXIfs3s3XZGCVFo5hiBfDkRV8Uz+1nLCg==" saltValue="fv9ejD1HmihIexjkPk2JUA==" spinCount="100000" sheet="1" objects="1" scenarios="1" selectLockedCells="1"/>
  <mergeCells count="28">
    <mergeCell ref="E16:E22"/>
    <mergeCell ref="F16:F22"/>
    <mergeCell ref="G16:G22"/>
    <mergeCell ref="H16:H22"/>
    <mergeCell ref="I16:I22"/>
    <mergeCell ref="F23:F28"/>
    <mergeCell ref="E23:E28"/>
    <mergeCell ref="G23:G28"/>
    <mergeCell ref="H23:H28"/>
    <mergeCell ref="I23:I28"/>
    <mergeCell ref="E29:E34"/>
    <mergeCell ref="F29:F34"/>
    <mergeCell ref="G29:G34"/>
    <mergeCell ref="H29:H34"/>
    <mergeCell ref="I29:I34"/>
    <mergeCell ref="B2:C2"/>
    <mergeCell ref="B3:C3"/>
    <mergeCell ref="E2:I2"/>
    <mergeCell ref="F9:F15"/>
    <mergeCell ref="E9:E15"/>
    <mergeCell ref="G9:G15"/>
    <mergeCell ref="H9:H15"/>
    <mergeCell ref="I9:I15"/>
    <mergeCell ref="E5:E8"/>
    <mergeCell ref="F5:F8"/>
    <mergeCell ref="G5:G8"/>
    <mergeCell ref="H5:H8"/>
    <mergeCell ref="I5:I8"/>
  </mergeCells>
  <pageMargins left="0.70866141732283472" right="0.70866141732283472" top="0.74803149606299213" bottom="0.74803149606299213" header="0.31496062992125984" footer="0.31496062992125984"/>
  <pageSetup paperSize="9" scale="75" orientation="landscape" r:id="rId1"/>
  <headerFooter>
    <oddFooter>&amp;RΑΝΩΤΑΤΑ ΟΡΙΑ ΔΑΠΑΝΩΝ / MAXIMUM LIMITS FOR COSTS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Φύλλο11"/>
  <dimension ref="A1:D51"/>
  <sheetViews>
    <sheetView topLeftCell="A16" workbookViewId="0">
      <selection activeCell="A26" sqref="A26"/>
    </sheetView>
  </sheetViews>
  <sheetFormatPr defaultColWidth="9.109375" defaultRowHeight="14.4"/>
  <cols>
    <col min="1" max="1" width="38.33203125" style="142" customWidth="1"/>
    <col min="2" max="7" width="9.109375" style="142"/>
    <col min="8" max="8" width="13.6640625" style="142" customWidth="1"/>
    <col min="9" max="16384" width="9.109375" style="142"/>
  </cols>
  <sheetData>
    <row r="1" spans="1:4" ht="15" thickBot="1">
      <c r="A1" s="153" t="s">
        <v>122</v>
      </c>
    </row>
    <row r="2" spans="1:4">
      <c r="A2" s="154" t="s">
        <v>230</v>
      </c>
    </row>
    <row r="3" spans="1:4">
      <c r="A3" s="112" t="s">
        <v>231</v>
      </c>
    </row>
    <row r="4" spans="1:4" ht="15" thickBot="1">
      <c r="A4" s="155" t="s">
        <v>232</v>
      </c>
    </row>
    <row r="6" spans="1:4">
      <c r="C6" s="143"/>
      <c r="D6" s="144"/>
    </row>
    <row r="8" spans="1:4" ht="15" thickBot="1"/>
    <row r="9" spans="1:4" ht="15" thickBot="1">
      <c r="A9" s="153" t="s">
        <v>113</v>
      </c>
    </row>
    <row r="10" spans="1:4">
      <c r="A10" s="154" t="s">
        <v>169</v>
      </c>
    </row>
    <row r="11" spans="1:4">
      <c r="A11" s="112" t="s">
        <v>172</v>
      </c>
    </row>
    <row r="12" spans="1:4" ht="15" thickBot="1">
      <c r="A12" s="155" t="s">
        <v>170</v>
      </c>
    </row>
    <row r="14" spans="1:4" ht="15" thickBot="1"/>
    <row r="15" spans="1:4" ht="15" thickBot="1">
      <c r="A15" s="151" t="s">
        <v>113</v>
      </c>
      <c r="B15" s="152" t="s">
        <v>112</v>
      </c>
    </row>
    <row r="16" spans="1:4">
      <c r="A16" s="149" t="s">
        <v>114</v>
      </c>
      <c r="B16" s="150">
        <v>7.5</v>
      </c>
    </row>
    <row r="17" spans="1:2">
      <c r="A17" s="145" t="s">
        <v>115</v>
      </c>
      <c r="B17" s="146">
        <f>+(B16+B18)/2</f>
        <v>5.75</v>
      </c>
    </row>
    <row r="18" spans="1:2" ht="15" thickBot="1">
      <c r="A18" s="147" t="s">
        <v>116</v>
      </c>
      <c r="B18" s="148">
        <v>4</v>
      </c>
    </row>
    <row r="22" spans="1:2">
      <c r="A22" s="215" t="s">
        <v>179</v>
      </c>
    </row>
    <row r="23" spans="1:2" ht="28.8">
      <c r="A23" s="248" t="s">
        <v>191</v>
      </c>
    </row>
    <row r="24" spans="1:2" ht="57.6">
      <c r="A24" s="248" t="s">
        <v>192</v>
      </c>
    </row>
    <row r="25" spans="1:2">
      <c r="A25" s="142" t="s">
        <v>355</v>
      </c>
    </row>
    <row r="26" spans="1:2">
      <c r="A26" s="142" t="s">
        <v>354</v>
      </c>
    </row>
    <row r="27" spans="1:2">
      <c r="A27" s="142" t="s">
        <v>164</v>
      </c>
    </row>
    <row r="28" spans="1:2">
      <c r="A28" s="142" t="s">
        <v>165</v>
      </c>
    </row>
    <row r="33" spans="1:1">
      <c r="A33" s="215" t="s">
        <v>180</v>
      </c>
    </row>
    <row r="34" spans="1:1">
      <c r="A34" s="213" t="s">
        <v>173</v>
      </c>
    </row>
    <row r="35" spans="1:1">
      <c r="A35" s="213" t="s">
        <v>174</v>
      </c>
    </row>
    <row r="36" spans="1:1">
      <c r="A36" s="213" t="s">
        <v>175</v>
      </c>
    </row>
    <row r="37" spans="1:1">
      <c r="A37" s="213" t="s">
        <v>176</v>
      </c>
    </row>
    <row r="38" spans="1:1">
      <c r="A38" s="213" t="s">
        <v>132</v>
      </c>
    </row>
    <row r="39" spans="1:1">
      <c r="A39" s="213" t="s">
        <v>177</v>
      </c>
    </row>
    <row r="40" spans="1:1">
      <c r="A40" s="213" t="s">
        <v>178</v>
      </c>
    </row>
    <row r="41" spans="1:1">
      <c r="A41" s="213"/>
    </row>
    <row r="42" spans="1:1">
      <c r="A42" s="214"/>
    </row>
    <row r="44" spans="1:1">
      <c r="A44" s="215" t="s">
        <v>183</v>
      </c>
    </row>
    <row r="45" spans="1:1">
      <c r="A45" s="213" t="s">
        <v>184</v>
      </c>
    </row>
    <row r="46" spans="1:1">
      <c r="A46" s="213" t="s">
        <v>185</v>
      </c>
    </row>
    <row r="47" spans="1:1">
      <c r="A47" s="213" t="s">
        <v>186</v>
      </c>
    </row>
    <row r="48" spans="1:1">
      <c r="A48" s="213" t="s">
        <v>187</v>
      </c>
    </row>
    <row r="49" spans="1:1">
      <c r="A49" s="213" t="s">
        <v>188</v>
      </c>
    </row>
    <row r="50" spans="1:1">
      <c r="A50" s="213" t="s">
        <v>189</v>
      </c>
    </row>
    <row r="51" spans="1:1">
      <c r="A51" s="213" t="s">
        <v>190</v>
      </c>
    </row>
  </sheetData>
  <sheetProtection algorithmName="SHA-512" hashValue="njalthIRT5T00Zbmw2/u6B8syA06DovS4p9r912fbmXLVlaK2A/IsWK5bPE4mIEZZmNB8VT22MkLgNKCKQorgA==" saltValue="dv/UFOU7pingm14MLT2BcQ==" spinCount="100000" sheet="1" objects="1" scenarios="1" selectLockedCells="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Φύλλο1">
    <pageSetUpPr fitToPage="1"/>
  </sheetPr>
  <dimension ref="A1:G41"/>
  <sheetViews>
    <sheetView zoomScale="85" zoomScaleNormal="85" zoomScaleSheetLayoutView="85" workbookViewId="0">
      <selection activeCell="B37" sqref="B37"/>
    </sheetView>
  </sheetViews>
  <sheetFormatPr defaultColWidth="9.109375" defaultRowHeight="14.4"/>
  <cols>
    <col min="1" max="1" width="148.33203125" style="1" customWidth="1"/>
    <col min="2" max="2" width="29.88671875" style="1" customWidth="1"/>
    <col min="3" max="3" width="22.5546875" style="1" customWidth="1"/>
    <col min="4" max="4" width="26.88671875" style="1" customWidth="1"/>
    <col min="5" max="5" width="1.5546875" style="1" customWidth="1"/>
    <col min="6" max="6" width="9.109375" style="1"/>
    <col min="7" max="7" width="12.44140625" style="1" customWidth="1"/>
    <col min="8" max="8" width="19.33203125" style="1" customWidth="1"/>
    <col min="9" max="16384" width="9.109375" style="1"/>
  </cols>
  <sheetData>
    <row r="1" spans="1:6" ht="37.200000000000003" thickBot="1">
      <c r="A1" s="370" t="s">
        <v>163</v>
      </c>
      <c r="B1" s="371"/>
      <c r="C1" s="371"/>
      <c r="D1" s="372"/>
    </row>
    <row r="2" spans="1:6" ht="15" thickBot="1"/>
    <row r="3" spans="1:6" ht="63" customHeight="1" thickBot="1">
      <c r="A3" s="277" t="s">
        <v>218</v>
      </c>
      <c r="B3" s="383" t="s">
        <v>165</v>
      </c>
      <c r="C3" s="384"/>
      <c r="D3" s="385"/>
    </row>
    <row r="4" spans="1:6" ht="25.5" customHeight="1" thickBot="1">
      <c r="A4" s="277" t="s">
        <v>217</v>
      </c>
      <c r="B4" s="360" t="s">
        <v>230</v>
      </c>
      <c r="C4" s="170">
        <f>IF(B4=DATA!A2,5000.01,IF(B4=DATA!A3,80000.01,IF(B4=DATA!A4,80000.01,IF(B4="","",""))))</f>
        <v>5000.01</v>
      </c>
      <c r="D4" s="299">
        <f>IF(B4="Μεσαία / Medium",80000,IF(B4="Μεγάλη / Large 200Κ",200000,IF(B4="Μεγάλη / Large 300Κ",300000,IF(B4="","",""))))</f>
        <v>80000</v>
      </c>
    </row>
    <row r="5" spans="1:6" ht="37.5" customHeight="1" thickBot="1">
      <c r="A5" s="249"/>
      <c r="B5" s="374" t="s">
        <v>123</v>
      </c>
      <c r="C5" s="375"/>
      <c r="D5" s="376"/>
    </row>
    <row r="6" spans="1:6" ht="61.5" customHeight="1" thickBot="1">
      <c r="A6" s="249"/>
      <c r="B6" s="374" t="s">
        <v>238</v>
      </c>
      <c r="C6" s="375"/>
      <c r="D6" s="376"/>
    </row>
    <row r="7" spans="1:6" ht="56.25" customHeight="1" thickBot="1">
      <c r="A7" s="251" t="s">
        <v>276</v>
      </c>
      <c r="B7" s="301"/>
      <c r="C7" s="377" t="str">
        <f>IF(B7&lt;0%,"Η τιμή δεν μπορεί να είναι μεγαλύτερη από 90,00%",IF(B7&gt;90%,"Η τιμή δεν μπορεί να είναι μεγαλύτερη από 90,00%",""))</f>
        <v/>
      </c>
      <c r="D7" s="378"/>
    </row>
    <row r="8" spans="1:6" ht="56.25" customHeight="1" thickBot="1">
      <c r="A8" s="251" t="s">
        <v>277</v>
      </c>
      <c r="B8" s="302" t="str">
        <f>IF(B7="","",100%-B7)</f>
        <v/>
      </c>
      <c r="C8" s="379"/>
      <c r="D8" s="380"/>
    </row>
    <row r="9" spans="1:6" ht="56.25" customHeight="1" thickBot="1">
      <c r="A9" s="251" t="s">
        <v>221</v>
      </c>
      <c r="B9" s="301"/>
      <c r="C9" s="381" t="str">
        <f>IF(B9&lt;0%,"Η τιμή πρέπει να είναι μεταξύ 0,01% και 15,00%",IF(B9&gt;15%,"Η τιμή πρέπει να είναι μεταξύ 0,01% και 15,00%",""))</f>
        <v/>
      </c>
      <c r="D9" s="382"/>
    </row>
    <row r="10" spans="1:6" ht="21" customHeight="1" thickBot="1">
      <c r="A10" s="252"/>
      <c r="B10" s="292" t="s">
        <v>234</v>
      </c>
      <c r="C10" s="292" t="s">
        <v>235</v>
      </c>
      <c r="D10" s="292" t="s">
        <v>236</v>
      </c>
    </row>
    <row r="11" spans="1:6" ht="36.6" thickBot="1">
      <c r="A11" s="251" t="s">
        <v>229</v>
      </c>
      <c r="B11" s="303"/>
      <c r="C11" s="303"/>
      <c r="D11" s="304" t="str">
        <f>IF(B11="","",(C11-B11)/30.41663)</f>
        <v/>
      </c>
      <c r="F11" s="250"/>
    </row>
    <row r="12" spans="1:6" ht="39.75" customHeight="1" thickBot="1">
      <c r="A12" s="364" t="s">
        <v>278</v>
      </c>
      <c r="B12" s="364"/>
      <c r="C12" s="364"/>
      <c r="D12" s="364"/>
      <c r="F12" s="250"/>
    </row>
    <row r="13" spans="1:6" ht="6.75" customHeight="1" thickBot="1">
      <c r="A13" s="352"/>
      <c r="B13" s="352"/>
      <c r="C13" s="352"/>
      <c r="D13" s="352"/>
      <c r="F13" s="250"/>
    </row>
    <row r="14" spans="1:6" s="98" customFormat="1" ht="47.4" thickBot="1">
      <c r="A14" s="294"/>
      <c r="B14" s="296" t="s">
        <v>124</v>
      </c>
      <c r="C14" s="115" t="s">
        <v>138</v>
      </c>
      <c r="D14" s="115" t="s">
        <v>108</v>
      </c>
    </row>
    <row r="15" spans="1:6" s="99" customFormat="1" ht="63" customHeight="1" thickBot="1">
      <c r="A15" s="295" t="s">
        <v>222</v>
      </c>
      <c r="B15" s="298">
        <f>+Προσωπικό!O46</f>
        <v>0</v>
      </c>
      <c r="C15" s="300" t="str">
        <f t="shared" ref="C15:C22" si="0">IF(SUM($C$33:$C$33)=0,"",B15/SUM($C$33:$C$33))</f>
        <v/>
      </c>
      <c r="D15" s="299">
        <f>ROUND(+B15*$B$7,2)</f>
        <v>0</v>
      </c>
    </row>
    <row r="16" spans="1:6" s="99" customFormat="1" ht="63" customHeight="1" thickBot="1">
      <c r="A16" s="295" t="s">
        <v>223</v>
      </c>
      <c r="B16" s="298">
        <f>+Εθελοντές!G55</f>
        <v>0</v>
      </c>
      <c r="C16" s="300" t="str">
        <f t="shared" si="0"/>
        <v/>
      </c>
      <c r="D16" s="299">
        <f t="shared" ref="D16:D22" si="1">ROUND(+B16*$B$7,2)</f>
        <v>0</v>
      </c>
    </row>
    <row r="17" spans="1:7" s="99" customFormat="1" ht="63" customHeight="1" thickBot="1">
      <c r="A17" s="295" t="s">
        <v>224</v>
      </c>
      <c r="B17" s="298">
        <f>+Ταξίδια!O30</f>
        <v>0</v>
      </c>
      <c r="C17" s="300" t="str">
        <f t="shared" si="0"/>
        <v/>
      </c>
      <c r="D17" s="299">
        <f t="shared" si="1"/>
        <v>0</v>
      </c>
    </row>
    <row r="18" spans="1:7" s="99" customFormat="1" ht="63" customHeight="1" thickBot="1">
      <c r="A18" s="295" t="s">
        <v>233</v>
      </c>
      <c r="B18" s="298">
        <f>Αποσβέσεις!K25</f>
        <v>0</v>
      </c>
      <c r="C18" s="300" t="str">
        <f t="shared" si="0"/>
        <v/>
      </c>
      <c r="D18" s="299">
        <f t="shared" si="1"/>
        <v>0</v>
      </c>
    </row>
    <row r="19" spans="1:7" s="99" customFormat="1" ht="63" customHeight="1" thickBot="1">
      <c r="A19" s="295" t="s">
        <v>225</v>
      </c>
      <c r="B19" s="298">
        <f>Εξοπλισμός!G25</f>
        <v>0</v>
      </c>
      <c r="C19" s="300" t="str">
        <f t="shared" si="0"/>
        <v/>
      </c>
      <c r="D19" s="299">
        <f t="shared" si="1"/>
        <v>0</v>
      </c>
    </row>
    <row r="20" spans="1:7" s="99" customFormat="1" ht="63" customHeight="1" thickBot="1">
      <c r="A20" s="295" t="s">
        <v>226</v>
      </c>
      <c r="B20" s="298">
        <f>Αναλώσιμα!G18</f>
        <v>0</v>
      </c>
      <c r="C20" s="300" t="str">
        <f t="shared" si="0"/>
        <v/>
      </c>
      <c r="D20" s="299">
        <f t="shared" si="1"/>
        <v>0</v>
      </c>
    </row>
    <row r="21" spans="1:7" s="99" customFormat="1" ht="63" customHeight="1" thickBot="1">
      <c r="A21" s="295" t="s">
        <v>279</v>
      </c>
      <c r="B21" s="298">
        <f>Υπεργολαβίες!E23</f>
        <v>0</v>
      </c>
      <c r="C21" s="300" t="str">
        <f t="shared" si="0"/>
        <v/>
      </c>
      <c r="D21" s="299">
        <f t="shared" si="1"/>
        <v>0</v>
      </c>
    </row>
    <row r="22" spans="1:7" s="99" customFormat="1" ht="63" customHeight="1" thickBot="1">
      <c r="A22" s="295" t="s">
        <v>280</v>
      </c>
      <c r="B22" s="298">
        <f>'Λοιπές άμεσες'!E45</f>
        <v>0</v>
      </c>
      <c r="C22" s="300" t="str">
        <f t="shared" si="0"/>
        <v/>
      </c>
      <c r="D22" s="299">
        <f t="shared" si="1"/>
        <v>0</v>
      </c>
    </row>
    <row r="23" spans="1:7" ht="6.75" customHeight="1" thickBot="1">
      <c r="A23" s="2"/>
      <c r="B23" s="2"/>
      <c r="C23" s="3"/>
      <c r="D23" s="4"/>
    </row>
    <row r="24" spans="1:7" s="99" customFormat="1" ht="30" customHeight="1" thickBot="1">
      <c r="A24" s="305" t="s">
        <v>26</v>
      </c>
      <c r="B24" s="170">
        <f>SUM(B15:B22)</f>
        <v>0</v>
      </c>
      <c r="C24" s="114"/>
      <c r="D24" s="170">
        <f>SUM(D15:D22)</f>
        <v>0</v>
      </c>
    </row>
    <row r="25" spans="1:7" s="4" customFormat="1" ht="25.5" customHeight="1" thickBot="1">
      <c r="A25" s="373" t="str">
        <f>IF(B26&gt;(B24*50%),"ΠΡΟΣΟΧΗ!!! ΤΟ ΚΟΣΤΟΣ ΑΝΑΚΑΤΑΣΚΕΥΗΣ ΔΕΝ ΜΠΟΡΕΙ ΝΑ ΞΕΠΕΡΝΑ ΤΟ ΠΟΣΟ ΤΩΝ","")</f>
        <v/>
      </c>
      <c r="B25" s="373"/>
      <c r="C25" s="373"/>
      <c r="D25" s="167" t="str">
        <f>IF(B26&gt;(B24*50%),(B24*50%),"")</f>
        <v/>
      </c>
      <c r="E25" s="100"/>
    </row>
    <row r="26" spans="1:7" s="99" customFormat="1" ht="63" customHeight="1" thickBot="1">
      <c r="A26" s="290" t="s">
        <v>227</v>
      </c>
      <c r="B26" s="170">
        <f>+Ανακατασκευή!E23</f>
        <v>0</v>
      </c>
      <c r="C26" s="300" t="str">
        <f>IF(SUM($C$33:$C$33)=0,"",B26/SUM($C$33:$C$33))</f>
        <v/>
      </c>
      <c r="D26" s="170">
        <f>ROUND(+B26*$B$7,2)</f>
        <v>0</v>
      </c>
    </row>
    <row r="27" spans="1:7" s="99" customFormat="1" ht="6.75" customHeight="1" thickBot="1">
      <c r="A27" s="5"/>
      <c r="B27" s="5"/>
      <c r="C27" s="3"/>
      <c r="D27" s="1"/>
    </row>
    <row r="28" spans="1:7" s="99" customFormat="1" ht="63" customHeight="1" thickBot="1">
      <c r="A28" s="290" t="s">
        <v>228</v>
      </c>
      <c r="B28" s="170">
        <f>ROUND(+(Προσωπικό!O46)*B9,2)</f>
        <v>0</v>
      </c>
      <c r="C28" s="300" t="str">
        <f>IF(SUM($C$33:$C$33)=0,"",B28/SUM($C$33:$C$33))</f>
        <v/>
      </c>
      <c r="D28" s="170">
        <f>ROUND(+B28*$B$7,2)</f>
        <v>0</v>
      </c>
    </row>
    <row r="29" spans="1:7" ht="13.35" customHeight="1" thickBot="1">
      <c r="A29" s="373"/>
      <c r="B29" s="373"/>
      <c r="C29" s="373"/>
      <c r="D29" s="104"/>
    </row>
    <row r="30" spans="1:7" s="99" customFormat="1" ht="25.35" customHeight="1" thickBot="1">
      <c r="A30" s="293" t="s">
        <v>281</v>
      </c>
      <c r="B30" s="170">
        <f>+B24+B26+B28</f>
        <v>0</v>
      </c>
      <c r="C30" s="300" t="str">
        <f>IF(SUM($C$33:$C$33)=0,"",B30/SUM($C$33:$C$33))</f>
        <v/>
      </c>
      <c r="D30" s="170" t="str">
        <f>IF((D24+D26+D28)&lt;5000,"-----------",IF((D24+D26+D28)&gt;80000,"ΥΠΕΡΒΑΣΗ",(D24+D26+D28)))</f>
        <v>-----------</v>
      </c>
      <c r="G30" s="1"/>
    </row>
    <row r="31" spans="1:7" ht="10.5" customHeight="1" thickBot="1">
      <c r="A31" s="202"/>
      <c r="B31" s="202"/>
      <c r="C31" s="202"/>
      <c r="D31" s="104"/>
    </row>
    <row r="32" spans="1:7" ht="25.5" customHeight="1" thickBot="1">
      <c r="A32" s="202"/>
      <c r="B32" s="292" t="s">
        <v>237</v>
      </c>
      <c r="C32" s="171" t="str">
        <f>IF(B7="","",100%)</f>
        <v/>
      </c>
      <c r="D32" s="171" t="str">
        <f>IF(B7="","",B7)</f>
        <v/>
      </c>
    </row>
    <row r="33" spans="1:4" s="99" customFormat="1" ht="45.75" customHeight="1" thickBot="1">
      <c r="A33" s="361" t="s">
        <v>27</v>
      </c>
      <c r="B33" s="169" t="str">
        <f>+DATA!A2</f>
        <v>Μεσαία / Medium</v>
      </c>
      <c r="C33" s="297">
        <f>IF(B4=B33,+B24+B26+B28,"")</f>
        <v>0</v>
      </c>
      <c r="D33" s="170">
        <f>IF(D30="ΥΠΕΡΒΑΣΗ","ΥΠΕΡΒΑΣΗ",IF(B4=B33,IF(+D24+D26+D28&gt;80000,"! ΔΙΟΡΘΩΣΤΕ !          ! ΥΠΕΡΒΑΣΗ !",ROUND((+D24+D26+D28),2)),""))</f>
        <v>0</v>
      </c>
    </row>
    <row r="34" spans="1:4" ht="13.95" customHeight="1" thickBot="1">
      <c r="A34" s="291"/>
      <c r="B34" s="291"/>
      <c r="C34" s="291"/>
      <c r="D34" s="105"/>
    </row>
    <row r="35" spans="1:4" s="99" customFormat="1" ht="44.25" customHeight="1" thickBot="1">
      <c r="A35" s="355" t="s">
        <v>282</v>
      </c>
      <c r="B35" s="366" t="str">
        <f>IF(Εθελοντές!G55&gt;SUM(C33:C33)*0.1,"ΥΠΕΡΒΑΣΗ ΠΟΣΟΥ ΕΘΕΛΟΝΤΙΚΗΣ ΕΡΓΑΣΙΑΣ","")</f>
        <v/>
      </c>
      <c r="C35" s="367"/>
      <c r="D35" s="307">
        <f>SUM(D33:D33)</f>
        <v>0</v>
      </c>
    </row>
    <row r="36" spans="1:4" ht="40.5" customHeight="1" thickBot="1">
      <c r="A36" s="356" t="s">
        <v>283</v>
      </c>
      <c r="B36" s="4"/>
      <c r="C36" s="6"/>
      <c r="D36" s="307">
        <f>IF(D35=0,0,+SUM(C33:C33)-D35)</f>
        <v>0</v>
      </c>
    </row>
    <row r="37" spans="1:4" ht="72.75" customHeight="1" thickBot="1">
      <c r="A37" s="357" t="s">
        <v>356</v>
      </c>
      <c r="B37" s="354"/>
      <c r="C37" s="101"/>
      <c r="D37" s="368" t="str">
        <f>IF(AND(B3="",B24&gt;0),IF(B3="","ΕΠΙΛΕΞΤΕ ΠΡΟΣΚΛΗΣΗ ΕΝΔΙΑΦΕΡΟΝΤΟΣ",""),"")</f>
        <v/>
      </c>
    </row>
    <row r="38" spans="1:4" ht="51" customHeight="1" thickBot="1">
      <c r="A38" s="358" t="s">
        <v>137</v>
      </c>
      <c r="B38" s="306">
        <f>+IF(B37="",D36-B37,IF(B37&lt;(D36),D36-B37,"ΔΙΟΡΘΩΣΤΕ"))</f>
        <v>0</v>
      </c>
      <c r="C38" s="101"/>
      <c r="D38" s="369"/>
    </row>
    <row r="39" spans="1:4" ht="31.5" customHeight="1">
      <c r="A39" s="365" t="str">
        <f>IF(B37&gt;Εθελοντές!G55,"ΔΙΟΡΘΩΣΤΕ. ΑΝΩΤΑΤΟ ΠΟΣΟ ΣΥΝΕΙΣΦΟΡΑΣ ΣΕ ΕΙΔΟΣ","")</f>
        <v/>
      </c>
      <c r="B39" s="365"/>
      <c r="C39" s="168" t="str">
        <f>IF(A39="ΔΙΟΡΘΩΣΤΕ. ΑΝΩΤΑΤΟ ΠΟΣΟ ΣΥΝΕΙΣΦΟΡΑΣ ΣΕ ΕΙΔΟΣ",Εθελοντές!G55,"")</f>
        <v/>
      </c>
      <c r="D39" s="369"/>
    </row>
    <row r="40" spans="1:4" ht="18">
      <c r="A40" s="363" t="s">
        <v>135</v>
      </c>
      <c r="B40" s="363"/>
      <c r="C40" s="363"/>
      <c r="D40" s="369"/>
    </row>
    <row r="41" spans="1:4" ht="18">
      <c r="A41" s="363" t="s">
        <v>136</v>
      </c>
      <c r="B41" s="363"/>
      <c r="C41" s="363"/>
      <c r="D41" s="175"/>
    </row>
  </sheetData>
  <sheetProtection algorithmName="SHA-512" hashValue="GRKPLXlXmnk3Huc6cCzJDAFFOGBx7iyX13vJutk4FFZlcI5qUt+D1g4zed/x9ToCPBOYpJWfHAzhsBTwydUJCw==" saltValue="oaZ1d2KmgsrNcD+gRTHTpQ==" spinCount="100000" sheet="1" selectLockedCells="1"/>
  <protectedRanges>
    <protectedRange password="8362" sqref="B35 C36 A1:D2 B37:B38 A14 A29 A23:D23 A25:D25 B24:C24 B27:D27 C32:C33 A34:C34 A31 A32:B32 B28:C31 B26:C26 D29:D36 B15:C22" name="Περιοχή1"/>
    <protectedRange password="8362" sqref="A10:C13 A9:D9 A3:D8" name="Περιοχή1_1"/>
    <protectedRange password="8362" sqref="B14:C14" name="Περιοχή1_2"/>
    <protectedRange password="8362" sqref="A15:A22" name="Περιοχή1_3"/>
    <protectedRange password="8362" sqref="A24" name="Περιοχή1_4"/>
    <protectedRange password="8362" sqref="A26:A28 A30" name="Περιοχή1_5"/>
    <protectedRange password="8362" sqref="A33" name="Περιοχή1_6"/>
    <protectedRange password="8362" sqref="A35:A36" name="Περιοχή1_7"/>
    <protectedRange password="8362" sqref="D26 D28 D15:D22" name="Περιοχή1_8"/>
    <protectedRange password="8362" sqref="D10:D14" name="Περιοχή1_2_1"/>
    <protectedRange password="8362" sqref="D24" name="Περιοχή1_9"/>
  </protectedRanges>
  <mergeCells count="15">
    <mergeCell ref="A1:D1"/>
    <mergeCell ref="A25:C25"/>
    <mergeCell ref="A29:C29"/>
    <mergeCell ref="B5:D5"/>
    <mergeCell ref="B6:D6"/>
    <mergeCell ref="C7:D7"/>
    <mergeCell ref="C8:D8"/>
    <mergeCell ref="C9:D9"/>
    <mergeCell ref="B3:D3"/>
    <mergeCell ref="A40:C40"/>
    <mergeCell ref="A12:D12"/>
    <mergeCell ref="A41:C41"/>
    <mergeCell ref="A39:B39"/>
    <mergeCell ref="B35:C35"/>
    <mergeCell ref="D37:D40"/>
  </mergeCells>
  <conditionalFormatting sqref="A25:C25">
    <cfRule type="expression" dxfId="9" priority="25">
      <formula>$A$25="ΠΡΟΣΟΧΗ!!! ΤΟ ΚΟΣΤΟΣ ΑΝΑΚΑΤΑΣΚΕΥΗΣ ΔΕΝ ΜΠΟΡΕΙ ΝΑ ΞΕΠΕΡΝΑ ΤΟ ΠΟΣΟ ΤΩΝ"</formula>
    </cfRule>
  </conditionalFormatting>
  <conditionalFormatting sqref="C7">
    <cfRule type="expression" dxfId="8" priority="11">
      <formula>$C$7="Η τιμή δεν μπορεί να είναι μεγαλύτερη από 90,00%"</formula>
    </cfRule>
  </conditionalFormatting>
  <conditionalFormatting sqref="C9">
    <cfRule type="expression" dxfId="7" priority="10">
      <formula>$C$9="Η τιμή πρέπει να είναι μεταξύ 0,01% και 15,00%"</formula>
    </cfRule>
  </conditionalFormatting>
  <conditionalFormatting sqref="D25">
    <cfRule type="expression" dxfId="6" priority="28">
      <formula>B$26&gt;($B$24*50%)</formula>
    </cfRule>
  </conditionalFormatting>
  <conditionalFormatting sqref="A39:C39">
    <cfRule type="expression" dxfId="5" priority="9">
      <formula>$A$39="ΔΙΟΡΘΩΣΤΕ. ΑΝΩΤΑΤΟ ΠΟΣΟ ΣΥΝΕΙΣΦΟΡΑΣ ΣΕ ΕΙΔΟΣ"</formula>
    </cfRule>
  </conditionalFormatting>
  <conditionalFormatting sqref="B38">
    <cfRule type="expression" dxfId="4" priority="8">
      <formula>$A$39="ΔΙΟΡΘΩΣΤΕ. ΑΝΩΤΑΤΟ ΠΟΣΟ ΣΥΝΕΙΣΦΟΡΑΣ ΣΕ ΕΙΔΟΣ"</formula>
    </cfRule>
  </conditionalFormatting>
  <conditionalFormatting sqref="B35:C35">
    <cfRule type="expression" dxfId="3" priority="7">
      <formula>$B$35="ΥΠΕΡΒΑΣΗ ΠΟΣΟΥ ΕΘΕΛΟΝΤΙΚΗΣ ΕΡΓΑΣΙΑΣ"</formula>
    </cfRule>
  </conditionalFormatting>
  <conditionalFormatting sqref="D30">
    <cfRule type="expression" dxfId="2" priority="3">
      <formula>OR($D$30="! ΥΠΕΡΒΑΣΗ !",$D$30="ΥΠΕΡΒΑΣΗ")</formula>
    </cfRule>
  </conditionalFormatting>
  <conditionalFormatting sqref="D37:D40">
    <cfRule type="expression" dxfId="1" priority="2">
      <formula>$D$37="ΕΠΙΛΕΞΤΕ ΠΡΟΣΚΛΗΣΗ ΕΝΔΙΑΦΕΡΟΝΤΟΣ"</formula>
    </cfRule>
  </conditionalFormatting>
  <conditionalFormatting sqref="D33">
    <cfRule type="expression" dxfId="0" priority="1">
      <formula>OR($D$30="! ΥΠΕΡΒΑΣΗ !",$D$30="ΥΠΕΡΒΑΣΗ")</formula>
    </cfRule>
  </conditionalFormatting>
  <printOptions horizontalCentered="1"/>
  <pageMargins left="0.43307086614173229" right="0.35433070866141736" top="0.56000000000000005" bottom="0.5" header="0.31496062992125984" footer="0.31496062992125984"/>
  <pageSetup paperSize="9" scale="41" orientation="portrait" r:id="rId1"/>
  <headerFooter>
    <oddFooter>&amp;RΣΥΝΟΛΙΚΟΣ ΠΡΟΫΠΟΛΟΓΙΣΜΟΣ / TOTAL BUDGET</oddFooter>
  </headerFooter>
  <drawing r:id="rId2"/>
  <extLst>
    <ext xmlns:x14="http://schemas.microsoft.com/office/spreadsheetml/2009/9/main" uri="{CCE6A557-97BC-4b89-ADB6-D9C93CAAB3DF}">
      <x14:dataValidations xmlns:xm="http://schemas.microsoft.com/office/excel/2006/main" xWindow="1628" yWindow="683" count="2">
        <x14:dataValidation type="list" allowBlank="1" showInputMessage="1" showErrorMessage="1" xr:uid="{00000000-0002-0000-0100-000000000000}">
          <x14:formula1>
            <xm:f>DATA!$A$2:$A$4</xm:f>
          </x14:formula1>
          <xm:sqref>B4</xm:sqref>
        </x14:dataValidation>
        <x14:dataValidation type="list" allowBlank="1" showErrorMessage="1" prompt="_x000a_" xr:uid="{00000000-0002-0000-0100-000001000000}">
          <x14:formula1>
            <xm:f>DATA!$A$28</xm:f>
          </x14:formula1>
          <xm:sqref>B3:D3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Φύλλο2">
    <pageSetUpPr fitToPage="1"/>
  </sheetPr>
  <dimension ref="A1:O48"/>
  <sheetViews>
    <sheetView zoomScale="85" zoomScaleNormal="85" zoomScaleSheetLayoutView="100" workbookViewId="0">
      <selection activeCell="B5" sqref="B5"/>
    </sheetView>
  </sheetViews>
  <sheetFormatPr defaultColWidth="9.109375" defaultRowHeight="14.4"/>
  <cols>
    <col min="1" max="1" width="5.44140625" style="1" customWidth="1"/>
    <col min="2" max="2" width="38" style="1" customWidth="1"/>
    <col min="3" max="3" width="26.109375" style="1" customWidth="1"/>
    <col min="4" max="4" width="20.44140625" style="1" customWidth="1"/>
    <col min="5" max="5" width="14.109375" style="1" customWidth="1"/>
    <col min="6" max="6" width="16.44140625" style="1" customWidth="1"/>
    <col min="7" max="7" width="12.88671875" style="1" customWidth="1"/>
    <col min="8" max="8" width="13" style="1" customWidth="1"/>
    <col min="9" max="9" width="10.33203125" style="1" customWidth="1"/>
    <col min="10" max="10" width="16.109375" style="1" customWidth="1"/>
    <col min="11" max="11" width="19" style="1" customWidth="1"/>
    <col min="12" max="12" width="12.88671875" style="1" customWidth="1"/>
    <col min="13" max="13" width="14" style="1" customWidth="1"/>
    <col min="14" max="14" width="16.109375" style="1" customWidth="1"/>
    <col min="15" max="15" width="19.88671875" style="1" customWidth="1"/>
    <col min="16" max="16384" width="9.109375" style="1"/>
  </cols>
  <sheetData>
    <row r="1" spans="1:15" s="99" customFormat="1" ht="31.5" customHeight="1" thickBot="1">
      <c r="A1" s="393" t="s">
        <v>5</v>
      </c>
      <c r="B1" s="394"/>
      <c r="C1" s="394"/>
      <c r="D1" s="394"/>
      <c r="E1" s="394"/>
      <c r="F1" s="394"/>
      <c r="G1" s="394"/>
      <c r="H1" s="394"/>
      <c r="I1" s="394"/>
      <c r="J1" s="394"/>
      <c r="K1" s="394"/>
      <c r="L1" s="394"/>
      <c r="M1" s="394"/>
      <c r="N1" s="394"/>
      <c r="O1" s="395"/>
    </row>
    <row r="2" spans="1:15" s="99" customFormat="1" ht="15.75" customHeight="1" thickBot="1">
      <c r="A2" s="402" t="s">
        <v>99</v>
      </c>
      <c r="B2" s="399" t="s">
        <v>284</v>
      </c>
      <c r="C2" s="402" t="s">
        <v>34</v>
      </c>
      <c r="D2" s="402" t="s">
        <v>182</v>
      </c>
      <c r="E2" s="402" t="s">
        <v>141</v>
      </c>
      <c r="F2" s="396" t="s">
        <v>2</v>
      </c>
      <c r="G2" s="397"/>
      <c r="H2" s="397"/>
      <c r="I2" s="397"/>
      <c r="J2" s="397"/>
      <c r="K2" s="397"/>
      <c r="L2" s="397"/>
      <c r="M2" s="397"/>
      <c r="N2" s="398"/>
      <c r="O2" s="390" t="s">
        <v>1</v>
      </c>
    </row>
    <row r="3" spans="1:15" s="99" customFormat="1" ht="78.75" customHeight="1" thickBot="1">
      <c r="A3" s="403"/>
      <c r="B3" s="400"/>
      <c r="C3" s="413"/>
      <c r="D3" s="413"/>
      <c r="E3" s="413"/>
      <c r="F3" s="405" t="s">
        <v>121</v>
      </c>
      <c r="G3" s="406"/>
      <c r="H3" s="407"/>
      <c r="I3" s="407"/>
      <c r="J3" s="408"/>
      <c r="K3" s="409" t="s">
        <v>285</v>
      </c>
      <c r="L3" s="410"/>
      <c r="M3" s="411"/>
      <c r="N3" s="412"/>
      <c r="O3" s="391"/>
    </row>
    <row r="4" spans="1:15" s="99" customFormat="1" ht="135.75" customHeight="1" thickBot="1">
      <c r="A4" s="404"/>
      <c r="B4" s="401"/>
      <c r="C4" s="414"/>
      <c r="D4" s="414"/>
      <c r="E4" s="414"/>
      <c r="F4" s="203" t="s">
        <v>29</v>
      </c>
      <c r="G4" s="40" t="s">
        <v>125</v>
      </c>
      <c r="H4" s="37" t="s">
        <v>33</v>
      </c>
      <c r="I4" s="41" t="s">
        <v>30</v>
      </c>
      <c r="J4" s="42" t="s">
        <v>3</v>
      </c>
      <c r="K4" s="7" t="s">
        <v>29</v>
      </c>
      <c r="L4" s="8" t="s">
        <v>32</v>
      </c>
      <c r="M4" s="37" t="s">
        <v>33</v>
      </c>
      <c r="N4" s="9" t="s">
        <v>3</v>
      </c>
      <c r="O4" s="392"/>
    </row>
    <row r="5" spans="1:15">
      <c r="A5" s="55">
        <v>1</v>
      </c>
      <c r="B5" s="199"/>
      <c r="C5" s="200"/>
      <c r="D5" s="216"/>
      <c r="E5" s="173"/>
      <c r="F5" s="10"/>
      <c r="G5" s="11"/>
      <c r="H5" s="38"/>
      <c r="I5" s="38"/>
      <c r="J5" s="117">
        <f>ROUND(F5*(G5+H5+I5)*E5,2)</f>
        <v>0</v>
      </c>
      <c r="K5" s="10"/>
      <c r="L5" s="176"/>
      <c r="M5" s="177"/>
      <c r="N5" s="117">
        <f>ROUND(K5*(L5+M5)*E5,2)</f>
        <v>0</v>
      </c>
      <c r="O5" s="117">
        <f>IF(D5="",0,J5+N5)</f>
        <v>0</v>
      </c>
    </row>
    <row r="6" spans="1:15">
      <c r="A6" s="55">
        <v>2</v>
      </c>
      <c r="B6" s="199"/>
      <c r="C6" s="200"/>
      <c r="D6" s="216"/>
      <c r="E6" s="173"/>
      <c r="F6" s="10"/>
      <c r="G6" s="11"/>
      <c r="H6" s="39"/>
      <c r="I6" s="39"/>
      <c r="J6" s="118">
        <f t="shared" ref="J6:J44" si="0">ROUND(F6*(G6+H6+I6)*E6,2)</f>
        <v>0</v>
      </c>
      <c r="K6" s="12"/>
      <c r="L6" s="178"/>
      <c r="M6" s="179"/>
      <c r="N6" s="118">
        <f t="shared" ref="N6:N44" si="1">ROUND(K6*(L6+M6)*E6,2)</f>
        <v>0</v>
      </c>
      <c r="O6" s="118">
        <f t="shared" ref="O6:O44" si="2">IF(D6="",0,J6+N6)</f>
        <v>0</v>
      </c>
    </row>
    <row r="7" spans="1:15">
      <c r="A7" s="56">
        <v>3</v>
      </c>
      <c r="B7" s="201"/>
      <c r="C7" s="201"/>
      <c r="D7" s="216"/>
      <c r="E7" s="174"/>
      <c r="F7" s="12"/>
      <c r="G7" s="13"/>
      <c r="H7" s="39"/>
      <c r="I7" s="39"/>
      <c r="J7" s="118">
        <f t="shared" si="0"/>
        <v>0</v>
      </c>
      <c r="K7" s="12"/>
      <c r="L7" s="178"/>
      <c r="M7" s="179"/>
      <c r="N7" s="118">
        <f t="shared" si="1"/>
        <v>0</v>
      </c>
      <c r="O7" s="118">
        <f t="shared" si="2"/>
        <v>0</v>
      </c>
    </row>
    <row r="8" spans="1:15">
      <c r="A8" s="55">
        <v>4</v>
      </c>
      <c r="B8" s="201"/>
      <c r="C8" s="201"/>
      <c r="D8" s="216"/>
      <c r="E8" s="174"/>
      <c r="F8" s="12"/>
      <c r="G8" s="13"/>
      <c r="H8" s="39"/>
      <c r="I8" s="39"/>
      <c r="J8" s="118">
        <f t="shared" si="0"/>
        <v>0</v>
      </c>
      <c r="K8" s="12"/>
      <c r="L8" s="178"/>
      <c r="M8" s="179"/>
      <c r="N8" s="118">
        <f t="shared" si="1"/>
        <v>0</v>
      </c>
      <c r="O8" s="118">
        <f t="shared" si="2"/>
        <v>0</v>
      </c>
    </row>
    <row r="9" spans="1:15">
      <c r="A9" s="56">
        <v>5</v>
      </c>
      <c r="B9" s="201"/>
      <c r="C9" s="201"/>
      <c r="D9" s="216"/>
      <c r="E9" s="174"/>
      <c r="F9" s="12"/>
      <c r="G9" s="13"/>
      <c r="H9" s="39"/>
      <c r="I9" s="39"/>
      <c r="J9" s="118">
        <f t="shared" si="0"/>
        <v>0</v>
      </c>
      <c r="K9" s="12"/>
      <c r="L9" s="178"/>
      <c r="M9" s="179"/>
      <c r="N9" s="118">
        <f t="shared" si="1"/>
        <v>0</v>
      </c>
      <c r="O9" s="118">
        <f t="shared" si="2"/>
        <v>0</v>
      </c>
    </row>
    <row r="10" spans="1:15">
      <c r="A10" s="55">
        <v>6</v>
      </c>
      <c r="B10" s="201"/>
      <c r="C10" s="201"/>
      <c r="D10" s="216"/>
      <c r="E10" s="174"/>
      <c r="F10" s="12"/>
      <c r="G10" s="13"/>
      <c r="H10" s="39"/>
      <c r="I10" s="39"/>
      <c r="J10" s="118">
        <f t="shared" si="0"/>
        <v>0</v>
      </c>
      <c r="K10" s="12"/>
      <c r="L10" s="178"/>
      <c r="M10" s="179"/>
      <c r="N10" s="118">
        <f t="shared" si="1"/>
        <v>0</v>
      </c>
      <c r="O10" s="118">
        <f t="shared" si="2"/>
        <v>0</v>
      </c>
    </row>
    <row r="11" spans="1:15">
      <c r="A11" s="56">
        <v>7</v>
      </c>
      <c r="B11" s="201"/>
      <c r="C11" s="201"/>
      <c r="D11" s="216"/>
      <c r="E11" s="174"/>
      <c r="F11" s="12"/>
      <c r="G11" s="13"/>
      <c r="H11" s="39"/>
      <c r="I11" s="39"/>
      <c r="J11" s="118">
        <f t="shared" si="0"/>
        <v>0</v>
      </c>
      <c r="K11" s="12"/>
      <c r="L11" s="178"/>
      <c r="M11" s="179"/>
      <c r="N11" s="118">
        <f t="shared" si="1"/>
        <v>0</v>
      </c>
      <c r="O11" s="118">
        <f t="shared" si="2"/>
        <v>0</v>
      </c>
    </row>
    <row r="12" spans="1:15">
      <c r="A12" s="55">
        <v>8</v>
      </c>
      <c r="B12" s="201"/>
      <c r="C12" s="201"/>
      <c r="D12" s="216"/>
      <c r="E12" s="174"/>
      <c r="F12" s="12"/>
      <c r="G12" s="13"/>
      <c r="H12" s="39"/>
      <c r="I12" s="39"/>
      <c r="J12" s="118">
        <f t="shared" si="0"/>
        <v>0</v>
      </c>
      <c r="K12" s="12"/>
      <c r="L12" s="178"/>
      <c r="M12" s="179"/>
      <c r="N12" s="118">
        <f t="shared" si="1"/>
        <v>0</v>
      </c>
      <c r="O12" s="118">
        <f t="shared" si="2"/>
        <v>0</v>
      </c>
    </row>
    <row r="13" spans="1:15">
      <c r="A13" s="56">
        <v>9</v>
      </c>
      <c r="B13" s="201"/>
      <c r="C13" s="201"/>
      <c r="D13" s="216"/>
      <c r="E13" s="174"/>
      <c r="F13" s="12"/>
      <c r="G13" s="13"/>
      <c r="H13" s="39"/>
      <c r="I13" s="39"/>
      <c r="J13" s="118">
        <f t="shared" si="0"/>
        <v>0</v>
      </c>
      <c r="K13" s="12"/>
      <c r="L13" s="178"/>
      <c r="M13" s="179"/>
      <c r="N13" s="118">
        <f t="shared" si="1"/>
        <v>0</v>
      </c>
      <c r="O13" s="118">
        <f t="shared" si="2"/>
        <v>0</v>
      </c>
    </row>
    <row r="14" spans="1:15">
      <c r="A14" s="55">
        <v>10</v>
      </c>
      <c r="B14" s="201"/>
      <c r="C14" s="201"/>
      <c r="D14" s="216"/>
      <c r="E14" s="174"/>
      <c r="F14" s="12"/>
      <c r="G14" s="13"/>
      <c r="H14" s="39"/>
      <c r="I14" s="39"/>
      <c r="J14" s="118">
        <f t="shared" si="0"/>
        <v>0</v>
      </c>
      <c r="K14" s="12"/>
      <c r="L14" s="178"/>
      <c r="M14" s="179"/>
      <c r="N14" s="118">
        <f t="shared" si="1"/>
        <v>0</v>
      </c>
      <c r="O14" s="118">
        <f t="shared" si="2"/>
        <v>0</v>
      </c>
    </row>
    <row r="15" spans="1:15">
      <c r="A15" s="56">
        <v>11</v>
      </c>
      <c r="B15" s="201"/>
      <c r="C15" s="201"/>
      <c r="D15" s="216"/>
      <c r="E15" s="174"/>
      <c r="F15" s="12"/>
      <c r="G15" s="13"/>
      <c r="H15" s="39"/>
      <c r="I15" s="39"/>
      <c r="J15" s="118">
        <f t="shared" si="0"/>
        <v>0</v>
      </c>
      <c r="K15" s="12"/>
      <c r="L15" s="178"/>
      <c r="M15" s="179"/>
      <c r="N15" s="118">
        <f t="shared" si="1"/>
        <v>0</v>
      </c>
      <c r="O15" s="118">
        <f t="shared" si="2"/>
        <v>0</v>
      </c>
    </row>
    <row r="16" spans="1:15">
      <c r="A16" s="55">
        <v>12</v>
      </c>
      <c r="B16" s="201"/>
      <c r="C16" s="201"/>
      <c r="D16" s="216"/>
      <c r="E16" s="174"/>
      <c r="F16" s="12"/>
      <c r="G16" s="13"/>
      <c r="H16" s="39"/>
      <c r="I16" s="39"/>
      <c r="J16" s="118">
        <f t="shared" si="0"/>
        <v>0</v>
      </c>
      <c r="K16" s="12"/>
      <c r="L16" s="178"/>
      <c r="M16" s="179"/>
      <c r="N16" s="118">
        <f t="shared" si="1"/>
        <v>0</v>
      </c>
      <c r="O16" s="118">
        <f t="shared" si="2"/>
        <v>0</v>
      </c>
    </row>
    <row r="17" spans="1:15">
      <c r="A17" s="56">
        <v>13</v>
      </c>
      <c r="B17" s="201"/>
      <c r="C17" s="201"/>
      <c r="D17" s="216"/>
      <c r="E17" s="174"/>
      <c r="F17" s="12"/>
      <c r="G17" s="13"/>
      <c r="H17" s="39"/>
      <c r="I17" s="39"/>
      <c r="J17" s="118">
        <f t="shared" si="0"/>
        <v>0</v>
      </c>
      <c r="K17" s="12"/>
      <c r="L17" s="178"/>
      <c r="M17" s="179"/>
      <c r="N17" s="118">
        <f t="shared" si="1"/>
        <v>0</v>
      </c>
      <c r="O17" s="118">
        <f t="shared" si="2"/>
        <v>0</v>
      </c>
    </row>
    <row r="18" spans="1:15">
      <c r="A18" s="55">
        <v>14</v>
      </c>
      <c r="B18" s="201"/>
      <c r="C18" s="201"/>
      <c r="D18" s="216"/>
      <c r="E18" s="174"/>
      <c r="F18" s="12"/>
      <c r="G18" s="13"/>
      <c r="H18" s="39"/>
      <c r="I18" s="39"/>
      <c r="J18" s="118">
        <f t="shared" si="0"/>
        <v>0</v>
      </c>
      <c r="K18" s="12"/>
      <c r="L18" s="178"/>
      <c r="M18" s="179"/>
      <c r="N18" s="118">
        <f t="shared" si="1"/>
        <v>0</v>
      </c>
      <c r="O18" s="118">
        <f t="shared" si="2"/>
        <v>0</v>
      </c>
    </row>
    <row r="19" spans="1:15">
      <c r="A19" s="56">
        <v>15</v>
      </c>
      <c r="B19" s="201"/>
      <c r="C19" s="201"/>
      <c r="D19" s="216"/>
      <c r="E19" s="174"/>
      <c r="F19" s="12"/>
      <c r="G19" s="13"/>
      <c r="H19" s="39"/>
      <c r="I19" s="39"/>
      <c r="J19" s="118">
        <f t="shared" si="0"/>
        <v>0</v>
      </c>
      <c r="K19" s="12"/>
      <c r="L19" s="178"/>
      <c r="M19" s="179"/>
      <c r="N19" s="118">
        <f t="shared" si="1"/>
        <v>0</v>
      </c>
      <c r="O19" s="118">
        <f t="shared" si="2"/>
        <v>0</v>
      </c>
    </row>
    <row r="20" spans="1:15">
      <c r="A20" s="55">
        <v>16</v>
      </c>
      <c r="B20" s="201"/>
      <c r="C20" s="201"/>
      <c r="D20" s="216"/>
      <c r="E20" s="174"/>
      <c r="F20" s="12"/>
      <c r="G20" s="13"/>
      <c r="H20" s="39"/>
      <c r="I20" s="39"/>
      <c r="J20" s="118">
        <f t="shared" si="0"/>
        <v>0</v>
      </c>
      <c r="K20" s="12"/>
      <c r="L20" s="178"/>
      <c r="M20" s="179"/>
      <c r="N20" s="118">
        <f t="shared" si="1"/>
        <v>0</v>
      </c>
      <c r="O20" s="118">
        <f t="shared" si="2"/>
        <v>0</v>
      </c>
    </row>
    <row r="21" spans="1:15">
      <c r="A21" s="56">
        <v>17</v>
      </c>
      <c r="B21" s="201"/>
      <c r="C21" s="201"/>
      <c r="D21" s="216"/>
      <c r="E21" s="174"/>
      <c r="F21" s="12"/>
      <c r="G21" s="13"/>
      <c r="H21" s="39"/>
      <c r="I21" s="39"/>
      <c r="J21" s="118">
        <f t="shared" si="0"/>
        <v>0</v>
      </c>
      <c r="K21" s="12"/>
      <c r="L21" s="178"/>
      <c r="M21" s="179"/>
      <c r="N21" s="118">
        <f t="shared" si="1"/>
        <v>0</v>
      </c>
      <c r="O21" s="118">
        <f t="shared" si="2"/>
        <v>0</v>
      </c>
    </row>
    <row r="22" spans="1:15">
      <c r="A22" s="55">
        <v>18</v>
      </c>
      <c r="B22" s="201"/>
      <c r="C22" s="201"/>
      <c r="D22" s="216"/>
      <c r="E22" s="174"/>
      <c r="F22" s="12"/>
      <c r="G22" s="13"/>
      <c r="H22" s="39"/>
      <c r="I22" s="39"/>
      <c r="J22" s="118">
        <f t="shared" si="0"/>
        <v>0</v>
      </c>
      <c r="K22" s="12"/>
      <c r="L22" s="178"/>
      <c r="M22" s="179"/>
      <c r="N22" s="118">
        <f t="shared" si="1"/>
        <v>0</v>
      </c>
      <c r="O22" s="118">
        <f t="shared" si="2"/>
        <v>0</v>
      </c>
    </row>
    <row r="23" spans="1:15">
      <c r="A23" s="56">
        <v>19</v>
      </c>
      <c r="B23" s="201"/>
      <c r="C23" s="201"/>
      <c r="D23" s="216"/>
      <c r="E23" s="174"/>
      <c r="F23" s="12"/>
      <c r="G23" s="13"/>
      <c r="H23" s="39"/>
      <c r="I23" s="39"/>
      <c r="J23" s="118">
        <f t="shared" si="0"/>
        <v>0</v>
      </c>
      <c r="K23" s="12"/>
      <c r="L23" s="178"/>
      <c r="M23" s="179"/>
      <c r="N23" s="118">
        <f t="shared" si="1"/>
        <v>0</v>
      </c>
      <c r="O23" s="118">
        <f t="shared" si="2"/>
        <v>0</v>
      </c>
    </row>
    <row r="24" spans="1:15">
      <c r="A24" s="55">
        <v>20</v>
      </c>
      <c r="B24" s="201"/>
      <c r="C24" s="201"/>
      <c r="D24" s="216"/>
      <c r="E24" s="174"/>
      <c r="F24" s="12"/>
      <c r="G24" s="13"/>
      <c r="H24" s="39"/>
      <c r="I24" s="39"/>
      <c r="J24" s="118">
        <f t="shared" si="0"/>
        <v>0</v>
      </c>
      <c r="K24" s="12"/>
      <c r="L24" s="178"/>
      <c r="M24" s="179"/>
      <c r="N24" s="118">
        <f t="shared" si="1"/>
        <v>0</v>
      </c>
      <c r="O24" s="118">
        <f t="shared" si="2"/>
        <v>0</v>
      </c>
    </row>
    <row r="25" spans="1:15">
      <c r="A25" s="56">
        <v>21</v>
      </c>
      <c r="B25" s="201"/>
      <c r="C25" s="201"/>
      <c r="D25" s="216"/>
      <c r="E25" s="174"/>
      <c r="F25" s="12"/>
      <c r="G25" s="13"/>
      <c r="H25" s="39"/>
      <c r="I25" s="39"/>
      <c r="J25" s="118">
        <f t="shared" si="0"/>
        <v>0</v>
      </c>
      <c r="K25" s="12"/>
      <c r="L25" s="178"/>
      <c r="M25" s="179"/>
      <c r="N25" s="118">
        <f t="shared" si="1"/>
        <v>0</v>
      </c>
      <c r="O25" s="118">
        <f t="shared" si="2"/>
        <v>0</v>
      </c>
    </row>
    <row r="26" spans="1:15">
      <c r="A26" s="55">
        <v>22</v>
      </c>
      <c r="B26" s="201"/>
      <c r="C26" s="201"/>
      <c r="D26" s="216"/>
      <c r="E26" s="174"/>
      <c r="F26" s="12"/>
      <c r="G26" s="13"/>
      <c r="H26" s="39"/>
      <c r="I26" s="39"/>
      <c r="J26" s="118">
        <f t="shared" si="0"/>
        <v>0</v>
      </c>
      <c r="K26" s="12"/>
      <c r="L26" s="178"/>
      <c r="M26" s="179"/>
      <c r="N26" s="118">
        <f t="shared" si="1"/>
        <v>0</v>
      </c>
      <c r="O26" s="118">
        <f t="shared" si="2"/>
        <v>0</v>
      </c>
    </row>
    <row r="27" spans="1:15">
      <c r="A27" s="56">
        <v>23</v>
      </c>
      <c r="B27" s="201"/>
      <c r="C27" s="201"/>
      <c r="D27" s="216"/>
      <c r="E27" s="174"/>
      <c r="F27" s="12"/>
      <c r="G27" s="13"/>
      <c r="H27" s="39"/>
      <c r="I27" s="39"/>
      <c r="J27" s="118">
        <f t="shared" si="0"/>
        <v>0</v>
      </c>
      <c r="K27" s="12"/>
      <c r="L27" s="178"/>
      <c r="M27" s="179"/>
      <c r="N27" s="118">
        <f t="shared" si="1"/>
        <v>0</v>
      </c>
      <c r="O27" s="118">
        <f t="shared" si="2"/>
        <v>0</v>
      </c>
    </row>
    <row r="28" spans="1:15">
      <c r="A28" s="55">
        <v>24</v>
      </c>
      <c r="B28" s="201"/>
      <c r="C28" s="201"/>
      <c r="D28" s="216"/>
      <c r="E28" s="174"/>
      <c r="F28" s="12"/>
      <c r="G28" s="13"/>
      <c r="H28" s="39"/>
      <c r="I28" s="39"/>
      <c r="J28" s="118">
        <f t="shared" si="0"/>
        <v>0</v>
      </c>
      <c r="K28" s="12"/>
      <c r="L28" s="178"/>
      <c r="M28" s="179"/>
      <c r="N28" s="118">
        <f t="shared" si="1"/>
        <v>0</v>
      </c>
      <c r="O28" s="118">
        <f t="shared" si="2"/>
        <v>0</v>
      </c>
    </row>
    <row r="29" spans="1:15">
      <c r="A29" s="56">
        <v>25</v>
      </c>
      <c r="B29" s="201"/>
      <c r="C29" s="201"/>
      <c r="D29" s="216"/>
      <c r="E29" s="174"/>
      <c r="F29" s="12"/>
      <c r="G29" s="13"/>
      <c r="H29" s="39"/>
      <c r="I29" s="39"/>
      <c r="J29" s="118">
        <f t="shared" si="0"/>
        <v>0</v>
      </c>
      <c r="K29" s="12"/>
      <c r="L29" s="178"/>
      <c r="M29" s="179"/>
      <c r="N29" s="118">
        <f t="shared" si="1"/>
        <v>0</v>
      </c>
      <c r="O29" s="118">
        <f t="shared" si="2"/>
        <v>0</v>
      </c>
    </row>
    <row r="30" spans="1:15">
      <c r="A30" s="55">
        <v>26</v>
      </c>
      <c r="B30" s="201"/>
      <c r="C30" s="201"/>
      <c r="D30" s="216"/>
      <c r="E30" s="174"/>
      <c r="F30" s="12"/>
      <c r="G30" s="13"/>
      <c r="H30" s="39"/>
      <c r="I30" s="39"/>
      <c r="J30" s="118">
        <f t="shared" si="0"/>
        <v>0</v>
      </c>
      <c r="K30" s="12"/>
      <c r="L30" s="178"/>
      <c r="M30" s="179"/>
      <c r="N30" s="118">
        <f t="shared" si="1"/>
        <v>0</v>
      </c>
      <c r="O30" s="118">
        <f t="shared" si="2"/>
        <v>0</v>
      </c>
    </row>
    <row r="31" spans="1:15">
      <c r="A31" s="56">
        <v>27</v>
      </c>
      <c r="B31" s="201"/>
      <c r="C31" s="201"/>
      <c r="D31" s="216"/>
      <c r="E31" s="174"/>
      <c r="F31" s="12"/>
      <c r="G31" s="13"/>
      <c r="H31" s="39"/>
      <c r="I31" s="39"/>
      <c r="J31" s="118">
        <f t="shared" si="0"/>
        <v>0</v>
      </c>
      <c r="K31" s="12"/>
      <c r="L31" s="178"/>
      <c r="M31" s="179"/>
      <c r="N31" s="118">
        <f t="shared" si="1"/>
        <v>0</v>
      </c>
      <c r="O31" s="118">
        <f t="shared" si="2"/>
        <v>0</v>
      </c>
    </row>
    <row r="32" spans="1:15">
      <c r="A32" s="55">
        <v>28</v>
      </c>
      <c r="B32" s="201"/>
      <c r="C32" s="201"/>
      <c r="D32" s="216"/>
      <c r="E32" s="174"/>
      <c r="F32" s="12"/>
      <c r="G32" s="13"/>
      <c r="H32" s="39"/>
      <c r="I32" s="39"/>
      <c r="J32" s="118">
        <f t="shared" si="0"/>
        <v>0</v>
      </c>
      <c r="K32" s="12"/>
      <c r="L32" s="178"/>
      <c r="M32" s="179"/>
      <c r="N32" s="118">
        <f t="shared" si="1"/>
        <v>0</v>
      </c>
      <c r="O32" s="118">
        <f t="shared" si="2"/>
        <v>0</v>
      </c>
    </row>
    <row r="33" spans="1:15">
      <c r="A33" s="56">
        <v>29</v>
      </c>
      <c r="B33" s="201"/>
      <c r="C33" s="201"/>
      <c r="D33" s="216"/>
      <c r="E33" s="174"/>
      <c r="F33" s="12"/>
      <c r="G33" s="13"/>
      <c r="H33" s="39"/>
      <c r="I33" s="39"/>
      <c r="J33" s="118">
        <f t="shared" si="0"/>
        <v>0</v>
      </c>
      <c r="K33" s="12"/>
      <c r="L33" s="178"/>
      <c r="M33" s="179"/>
      <c r="N33" s="118">
        <f t="shared" si="1"/>
        <v>0</v>
      </c>
      <c r="O33" s="118">
        <f t="shared" si="2"/>
        <v>0</v>
      </c>
    </row>
    <row r="34" spans="1:15">
      <c r="A34" s="55">
        <v>30</v>
      </c>
      <c r="B34" s="201"/>
      <c r="C34" s="201"/>
      <c r="D34" s="216"/>
      <c r="E34" s="174"/>
      <c r="F34" s="12"/>
      <c r="G34" s="13"/>
      <c r="H34" s="39"/>
      <c r="I34" s="39"/>
      <c r="J34" s="118">
        <f t="shared" si="0"/>
        <v>0</v>
      </c>
      <c r="K34" s="12"/>
      <c r="L34" s="178"/>
      <c r="M34" s="179"/>
      <c r="N34" s="118">
        <f t="shared" si="1"/>
        <v>0</v>
      </c>
      <c r="O34" s="118">
        <f t="shared" si="2"/>
        <v>0</v>
      </c>
    </row>
    <row r="35" spans="1:15">
      <c r="A35" s="56">
        <v>31</v>
      </c>
      <c r="B35" s="201"/>
      <c r="C35" s="201"/>
      <c r="D35" s="216"/>
      <c r="E35" s="174"/>
      <c r="F35" s="12"/>
      <c r="G35" s="13"/>
      <c r="H35" s="39"/>
      <c r="I35" s="39"/>
      <c r="J35" s="118">
        <f t="shared" si="0"/>
        <v>0</v>
      </c>
      <c r="K35" s="12"/>
      <c r="L35" s="178"/>
      <c r="M35" s="179"/>
      <c r="N35" s="118">
        <f t="shared" si="1"/>
        <v>0</v>
      </c>
      <c r="O35" s="118">
        <f t="shared" si="2"/>
        <v>0</v>
      </c>
    </row>
    <row r="36" spans="1:15">
      <c r="A36" s="55">
        <v>32</v>
      </c>
      <c r="B36" s="201"/>
      <c r="C36" s="201"/>
      <c r="D36" s="216"/>
      <c r="E36" s="174"/>
      <c r="F36" s="12"/>
      <c r="G36" s="13"/>
      <c r="H36" s="39"/>
      <c r="I36" s="39"/>
      <c r="J36" s="118">
        <f t="shared" si="0"/>
        <v>0</v>
      </c>
      <c r="K36" s="12"/>
      <c r="L36" s="178"/>
      <c r="M36" s="179"/>
      <c r="N36" s="118">
        <f t="shared" si="1"/>
        <v>0</v>
      </c>
      <c r="O36" s="118">
        <f t="shared" si="2"/>
        <v>0</v>
      </c>
    </row>
    <row r="37" spans="1:15">
      <c r="A37" s="56">
        <v>33</v>
      </c>
      <c r="B37" s="201"/>
      <c r="C37" s="201"/>
      <c r="D37" s="216"/>
      <c r="E37" s="174"/>
      <c r="F37" s="12"/>
      <c r="G37" s="13"/>
      <c r="H37" s="39"/>
      <c r="I37" s="39"/>
      <c r="J37" s="118">
        <f t="shared" si="0"/>
        <v>0</v>
      </c>
      <c r="K37" s="12"/>
      <c r="L37" s="178"/>
      <c r="M37" s="179"/>
      <c r="N37" s="118">
        <f t="shared" si="1"/>
        <v>0</v>
      </c>
      <c r="O37" s="118">
        <f t="shared" si="2"/>
        <v>0</v>
      </c>
    </row>
    <row r="38" spans="1:15">
      <c r="A38" s="55">
        <v>34</v>
      </c>
      <c r="B38" s="201"/>
      <c r="C38" s="201"/>
      <c r="D38" s="216"/>
      <c r="E38" s="174"/>
      <c r="F38" s="12"/>
      <c r="G38" s="13"/>
      <c r="H38" s="39"/>
      <c r="I38" s="39"/>
      <c r="J38" s="118">
        <f t="shared" si="0"/>
        <v>0</v>
      </c>
      <c r="K38" s="12"/>
      <c r="L38" s="178"/>
      <c r="M38" s="179"/>
      <c r="N38" s="118">
        <f t="shared" si="1"/>
        <v>0</v>
      </c>
      <c r="O38" s="118">
        <f t="shared" si="2"/>
        <v>0</v>
      </c>
    </row>
    <row r="39" spans="1:15">
      <c r="A39" s="56">
        <v>35</v>
      </c>
      <c r="B39" s="201"/>
      <c r="C39" s="201"/>
      <c r="D39" s="216"/>
      <c r="E39" s="174"/>
      <c r="F39" s="12"/>
      <c r="G39" s="13"/>
      <c r="H39" s="39"/>
      <c r="I39" s="39"/>
      <c r="J39" s="118">
        <f t="shared" si="0"/>
        <v>0</v>
      </c>
      <c r="K39" s="12"/>
      <c r="L39" s="178"/>
      <c r="M39" s="179"/>
      <c r="N39" s="118">
        <f t="shared" si="1"/>
        <v>0</v>
      </c>
      <c r="O39" s="118">
        <f t="shared" si="2"/>
        <v>0</v>
      </c>
    </row>
    <row r="40" spans="1:15">
      <c r="A40" s="55">
        <v>36</v>
      </c>
      <c r="B40" s="201"/>
      <c r="C40" s="201"/>
      <c r="D40" s="216"/>
      <c r="E40" s="174"/>
      <c r="F40" s="12"/>
      <c r="G40" s="13"/>
      <c r="H40" s="39"/>
      <c r="I40" s="39"/>
      <c r="J40" s="118">
        <f t="shared" si="0"/>
        <v>0</v>
      </c>
      <c r="K40" s="12"/>
      <c r="L40" s="178"/>
      <c r="M40" s="179"/>
      <c r="N40" s="118">
        <f t="shared" si="1"/>
        <v>0</v>
      </c>
      <c r="O40" s="118">
        <f t="shared" si="2"/>
        <v>0</v>
      </c>
    </row>
    <row r="41" spans="1:15">
      <c r="A41" s="56">
        <v>37</v>
      </c>
      <c r="B41" s="201"/>
      <c r="C41" s="201"/>
      <c r="D41" s="216"/>
      <c r="E41" s="174"/>
      <c r="F41" s="12"/>
      <c r="G41" s="13"/>
      <c r="H41" s="39"/>
      <c r="I41" s="39"/>
      <c r="J41" s="118">
        <f t="shared" si="0"/>
        <v>0</v>
      </c>
      <c r="K41" s="12"/>
      <c r="L41" s="178"/>
      <c r="M41" s="179"/>
      <c r="N41" s="118">
        <f t="shared" si="1"/>
        <v>0</v>
      </c>
      <c r="O41" s="118">
        <f t="shared" si="2"/>
        <v>0</v>
      </c>
    </row>
    <row r="42" spans="1:15">
      <c r="A42" s="55">
        <v>38</v>
      </c>
      <c r="B42" s="201"/>
      <c r="C42" s="201"/>
      <c r="D42" s="216"/>
      <c r="E42" s="174"/>
      <c r="F42" s="12"/>
      <c r="G42" s="13"/>
      <c r="H42" s="39"/>
      <c r="I42" s="39"/>
      <c r="J42" s="118">
        <f t="shared" si="0"/>
        <v>0</v>
      </c>
      <c r="K42" s="12"/>
      <c r="L42" s="178"/>
      <c r="M42" s="179"/>
      <c r="N42" s="118">
        <f t="shared" si="1"/>
        <v>0</v>
      </c>
      <c r="O42" s="118">
        <f t="shared" si="2"/>
        <v>0</v>
      </c>
    </row>
    <row r="43" spans="1:15">
      <c r="A43" s="56">
        <v>39</v>
      </c>
      <c r="B43" s="201"/>
      <c r="C43" s="201"/>
      <c r="D43" s="216"/>
      <c r="E43" s="174"/>
      <c r="F43" s="12"/>
      <c r="G43" s="13"/>
      <c r="H43" s="39"/>
      <c r="I43" s="39"/>
      <c r="J43" s="118">
        <f t="shared" si="0"/>
        <v>0</v>
      </c>
      <c r="K43" s="12"/>
      <c r="L43" s="178"/>
      <c r="M43" s="179"/>
      <c r="N43" s="118">
        <f t="shared" si="1"/>
        <v>0</v>
      </c>
      <c r="O43" s="118">
        <f t="shared" si="2"/>
        <v>0</v>
      </c>
    </row>
    <row r="44" spans="1:15" ht="15" thickBot="1">
      <c r="A44" s="55">
        <v>40</v>
      </c>
      <c r="B44" s="201"/>
      <c r="C44" s="201"/>
      <c r="D44" s="216"/>
      <c r="E44" s="174"/>
      <c r="F44" s="12"/>
      <c r="G44" s="13"/>
      <c r="H44" s="39"/>
      <c r="I44" s="39"/>
      <c r="J44" s="118">
        <f t="shared" si="0"/>
        <v>0</v>
      </c>
      <c r="K44" s="12"/>
      <c r="L44" s="178"/>
      <c r="M44" s="179"/>
      <c r="N44" s="118">
        <f t="shared" si="1"/>
        <v>0</v>
      </c>
      <c r="O44" s="118">
        <f t="shared" si="2"/>
        <v>0</v>
      </c>
    </row>
    <row r="45" spans="1:15" s="99" customFormat="1" ht="30" customHeight="1">
      <c r="A45" s="386" t="s">
        <v>31</v>
      </c>
      <c r="B45" s="387"/>
      <c r="C45" s="43"/>
      <c r="D45" s="43"/>
      <c r="E45" s="43"/>
      <c r="F45" s="44">
        <f>SUM(F5:F44)</f>
        <v>0</v>
      </c>
      <c r="G45" s="45"/>
      <c r="H45" s="46"/>
      <c r="I45" s="46"/>
      <c r="J45" s="48"/>
      <c r="K45" s="47">
        <f>SUM(K5:K44)</f>
        <v>0</v>
      </c>
      <c r="L45" s="45"/>
      <c r="M45" s="46"/>
      <c r="N45" s="48"/>
      <c r="O45" s="48"/>
    </row>
    <row r="46" spans="1:15" s="99" customFormat="1" ht="30" customHeight="1" thickBot="1">
      <c r="A46" s="388" t="s">
        <v>4</v>
      </c>
      <c r="B46" s="389"/>
      <c r="C46" s="49"/>
      <c r="D46" s="49"/>
      <c r="E46" s="49"/>
      <c r="F46" s="50"/>
      <c r="G46" s="51"/>
      <c r="H46" s="52"/>
      <c r="I46" s="52"/>
      <c r="J46" s="53">
        <f>SUM(J5:J44)</f>
        <v>0</v>
      </c>
      <c r="K46" s="54"/>
      <c r="L46" s="51"/>
      <c r="M46" s="52"/>
      <c r="N46" s="119">
        <f>SUM(N5:N44)</f>
        <v>0</v>
      </c>
      <c r="O46" s="172">
        <f>SUM(O5:O44)</f>
        <v>0</v>
      </c>
    </row>
    <row r="47" spans="1:15">
      <c r="A47" s="321"/>
      <c r="B47" s="321"/>
      <c r="C47" s="321"/>
      <c r="D47" s="321"/>
      <c r="E47" s="321"/>
    </row>
    <row r="48" spans="1:15">
      <c r="A48" s="347"/>
      <c r="B48" s="347"/>
      <c r="C48" s="347"/>
      <c r="D48" s="347"/>
      <c r="E48" s="347"/>
    </row>
  </sheetData>
  <sheetProtection algorithmName="SHA-512" hashValue="uzjHj65t2uOnklCsBVrdGIWpPNq77kTC3EAHHRowNmCAzWTXJIieikn04FfCB55Apt++0lRlJc7PXOgoNec5yQ==" saltValue="ka02cimHSkd8EUtf1ZHjbw==" spinCount="100000" sheet="1" objects="1" scenarios="1" selectLockedCells="1"/>
  <mergeCells count="12">
    <mergeCell ref="A45:B45"/>
    <mergeCell ref="A46:B46"/>
    <mergeCell ref="O2:O4"/>
    <mergeCell ref="A1:O1"/>
    <mergeCell ref="F2:N2"/>
    <mergeCell ref="B2:B4"/>
    <mergeCell ref="A2:A4"/>
    <mergeCell ref="F3:J3"/>
    <mergeCell ref="K3:N3"/>
    <mergeCell ref="C2:C4"/>
    <mergeCell ref="E2:E4"/>
    <mergeCell ref="D2:D4"/>
  </mergeCells>
  <printOptions horizontalCentered="1" verticalCentered="1"/>
  <pageMargins left="0.35433070866141736" right="0.27559055118110237" top="0.35433070866141736" bottom="0.43307086614173229" header="0.23622047244094491" footer="0.23622047244094491"/>
  <pageSetup paperSize="9" scale="55" orientation="landscape" r:id="rId1"/>
  <headerFooter>
    <oddFooter>&amp;RΚΟΣΤΟΣ ΠΡΟΣΩΠΙΚΟΥ / STAFF COSTS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DATA!$A$45:$A$51</xm:f>
          </x14:formula1>
          <xm:sqref>D5:D44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Φύλλο12">
    <tabColor rgb="FFFFFF00"/>
    <pageSetUpPr fitToPage="1"/>
  </sheetPr>
  <dimension ref="A1:I62"/>
  <sheetViews>
    <sheetView zoomScale="85" zoomScaleNormal="85" zoomScaleSheetLayoutView="100" workbookViewId="0">
      <selection activeCell="B4" sqref="B4"/>
    </sheetView>
  </sheetViews>
  <sheetFormatPr defaultColWidth="9.109375" defaultRowHeight="14.4"/>
  <cols>
    <col min="1" max="1" width="5.44140625" style="1" customWidth="1"/>
    <col min="2" max="2" width="34.88671875" style="1" customWidth="1"/>
    <col min="3" max="3" width="27.88671875" style="1" customWidth="1"/>
    <col min="4" max="4" width="20.5546875" style="1" customWidth="1"/>
    <col min="5" max="5" width="24.33203125" style="1" customWidth="1"/>
    <col min="6" max="6" width="16.5546875" style="1" customWidth="1"/>
    <col min="7" max="7" width="16.44140625" style="1" customWidth="1"/>
    <col min="8" max="8" width="9.109375" style="1"/>
    <col min="9" max="9" width="21.33203125" style="1" customWidth="1"/>
    <col min="10" max="16384" width="9.109375" style="1"/>
  </cols>
  <sheetData>
    <row r="1" spans="1:7" s="99" customFormat="1" ht="31.5" customHeight="1" thickBot="1">
      <c r="A1" s="393" t="s">
        <v>101</v>
      </c>
      <c r="B1" s="394"/>
      <c r="C1" s="394"/>
      <c r="D1" s="394"/>
      <c r="E1" s="394"/>
      <c r="F1" s="394"/>
      <c r="G1" s="395"/>
    </row>
    <row r="2" spans="1:7" s="99" customFormat="1" ht="31.5" customHeight="1" thickBot="1">
      <c r="A2" s="417" t="s">
        <v>287</v>
      </c>
      <c r="B2" s="418"/>
      <c r="C2" s="418"/>
      <c r="D2" s="418"/>
      <c r="E2" s="418"/>
      <c r="F2" s="419"/>
      <c r="G2" s="217">
        <f>SUM(Προϋπολογισμός!C33:C33)*10%</f>
        <v>0</v>
      </c>
    </row>
    <row r="3" spans="1:7" s="99" customFormat="1" ht="99.75" customHeight="1" thickBot="1">
      <c r="A3" s="106" t="s">
        <v>99</v>
      </c>
      <c r="B3" s="107" t="s">
        <v>286</v>
      </c>
      <c r="C3" s="106" t="s">
        <v>102</v>
      </c>
      <c r="D3" s="156" t="s">
        <v>182</v>
      </c>
      <c r="E3" s="156" t="s">
        <v>117</v>
      </c>
      <c r="F3" s="106" t="s">
        <v>103</v>
      </c>
      <c r="G3" s="32" t="s">
        <v>38</v>
      </c>
    </row>
    <row r="4" spans="1:7" s="99" customFormat="1" ht="18" customHeight="1">
      <c r="A4" s="348">
        <v>1</v>
      </c>
      <c r="B4" s="198"/>
      <c r="C4" s="198"/>
      <c r="D4" s="218"/>
      <c r="E4" s="157"/>
      <c r="F4" s="158"/>
      <c r="G4" s="110">
        <f>IF(D4="",0,IF(E4="",0,IF(E4=DATA!$A$10,F4*DATA!$B$16,IF(E4=DATA!$A$11,F4*DATA!$B$17,IF(E4=DATA!$A$12,F4*DATA!$B$18,"ΔΙΟΡΘΩΣΤΕ")))))</f>
        <v>0</v>
      </c>
    </row>
    <row r="5" spans="1:7" s="99" customFormat="1" ht="18" customHeight="1">
      <c r="A5" s="348">
        <v>2</v>
      </c>
      <c r="B5" s="111"/>
      <c r="C5" s="111"/>
      <c r="D5" s="218"/>
      <c r="E5" s="157"/>
      <c r="F5" s="158"/>
      <c r="G5" s="110">
        <f>IF(D5="",0,IF(E5="",0,IF(E5=DATA!$A$10,F5*DATA!$B$16,IF(E5=DATA!$A$11,F5*DATA!$B$17,IF(E5=DATA!$A$12,F5*DATA!$B$18,"ΔΙΟΡΘΩΣΤΕ")))))</f>
        <v>0</v>
      </c>
    </row>
    <row r="6" spans="1:7" s="99" customFormat="1" ht="18" customHeight="1">
      <c r="A6" s="349">
        <v>3</v>
      </c>
      <c r="B6" s="111"/>
      <c r="C6" s="111"/>
      <c r="D6" s="218"/>
      <c r="E6" s="157"/>
      <c r="F6" s="159"/>
      <c r="G6" s="110">
        <f>IF(D6="",0,IF(E6="",0,IF(E6=DATA!$A$10,F6*DATA!$B$16,IF(E6=DATA!$A$11,F6*DATA!$B$17,IF(E6=DATA!$A$12,F6*DATA!$B$18,"ΔΙΟΡΘΩΣΤΕ")))))</f>
        <v>0</v>
      </c>
    </row>
    <row r="7" spans="1:7" s="99" customFormat="1" ht="18" customHeight="1">
      <c r="A7" s="348">
        <v>4</v>
      </c>
      <c r="B7" s="111"/>
      <c r="C7" s="111"/>
      <c r="D7" s="218"/>
      <c r="E7" s="157"/>
      <c r="F7" s="159"/>
      <c r="G7" s="110">
        <f>IF(D7="",0,IF(E7="",0,IF(E7=DATA!$A$10,F7*DATA!$B$16,IF(E7=DATA!$A$11,F7*DATA!$B$17,IF(E7=DATA!$A$12,F7*DATA!$B$18,"ΔΙΟΡΘΩΣΤΕ")))))</f>
        <v>0</v>
      </c>
    </row>
    <row r="8" spans="1:7" s="99" customFormat="1" ht="18" customHeight="1">
      <c r="A8" s="349">
        <v>5</v>
      </c>
      <c r="B8" s="111"/>
      <c r="C8" s="111"/>
      <c r="D8" s="218"/>
      <c r="E8" s="157"/>
      <c r="F8" s="159"/>
      <c r="G8" s="110">
        <f>IF(D8="",0,IF(E8="",0,IF(E8=DATA!$A$10,F8*DATA!$B$16,IF(E8=DATA!$A$11,F8*DATA!$B$17,IF(E8=DATA!$A$12,F8*DATA!$B$18,"ΔΙΟΡΘΩΣΤΕ")))))</f>
        <v>0</v>
      </c>
    </row>
    <row r="9" spans="1:7" s="99" customFormat="1" ht="18" customHeight="1">
      <c r="A9" s="348">
        <v>6</v>
      </c>
      <c r="B9" s="111"/>
      <c r="C9" s="111"/>
      <c r="D9" s="218"/>
      <c r="E9" s="157"/>
      <c r="F9" s="159"/>
      <c r="G9" s="110">
        <f>IF(D9="",0,IF(E9="",0,IF(E9=DATA!$A$10,F9*DATA!$B$16,IF(E9=DATA!$A$11,F9*DATA!$B$17,IF(E9=DATA!$A$12,F9*DATA!$B$18,"ΔΙΟΡΘΩΣΤΕ")))))</f>
        <v>0</v>
      </c>
    </row>
    <row r="10" spans="1:7" s="99" customFormat="1" ht="18" customHeight="1">
      <c r="A10" s="349">
        <v>7</v>
      </c>
      <c r="B10" s="111"/>
      <c r="C10" s="111"/>
      <c r="D10" s="218"/>
      <c r="E10" s="157"/>
      <c r="F10" s="159"/>
      <c r="G10" s="110">
        <f>IF(D10="",0,IF(E10="",0,IF(E10=DATA!$A$10,F10*DATA!$B$16,IF(E10=DATA!$A$11,F10*DATA!$B$17,IF(E10=DATA!$A$12,F10*DATA!$B$18,"ΔΙΟΡΘΩΣΤΕ")))))</f>
        <v>0</v>
      </c>
    </row>
    <row r="11" spans="1:7" s="99" customFormat="1" ht="18" customHeight="1">
      <c r="A11" s="348">
        <v>8</v>
      </c>
      <c r="B11" s="111"/>
      <c r="C11" s="111"/>
      <c r="D11" s="218"/>
      <c r="E11" s="157"/>
      <c r="F11" s="159"/>
      <c r="G11" s="110">
        <f>IF(D11="",0,IF(E11="",0,IF(E11=DATA!$A$10,F11*DATA!$B$16,IF(E11=DATA!$A$11,F11*DATA!$B$17,IF(E11=DATA!$A$12,F11*DATA!$B$18,"ΔΙΟΡΘΩΣΤΕ")))))</f>
        <v>0</v>
      </c>
    </row>
    <row r="12" spans="1:7" s="99" customFormat="1" ht="18" customHeight="1">
      <c r="A12" s="349">
        <v>9</v>
      </c>
      <c r="B12" s="111"/>
      <c r="C12" s="111"/>
      <c r="D12" s="218"/>
      <c r="E12" s="157"/>
      <c r="F12" s="159"/>
      <c r="G12" s="110">
        <f>IF(D12="",0,IF(E12="",0,IF(E12=DATA!$A$10,F12*DATA!$B$16,IF(E12=DATA!$A$11,F12*DATA!$B$17,IF(E12=DATA!$A$12,F12*DATA!$B$18,"ΔΙΟΡΘΩΣΤΕ")))))</f>
        <v>0</v>
      </c>
    </row>
    <row r="13" spans="1:7" s="99" customFormat="1" ht="18" customHeight="1">
      <c r="A13" s="348">
        <v>10</v>
      </c>
      <c r="B13" s="111"/>
      <c r="C13" s="111"/>
      <c r="D13" s="218"/>
      <c r="E13" s="157"/>
      <c r="F13" s="159"/>
      <c r="G13" s="110">
        <f>IF(D13="",0,IF(E13="",0,IF(E13=DATA!$A$10,F13*DATA!$B$16,IF(E13=DATA!$A$11,F13*DATA!$B$17,IF(E13=DATA!$A$12,F13*DATA!$B$18,"ΔΙΟΡΘΩΣΤΕ")))))</f>
        <v>0</v>
      </c>
    </row>
    <row r="14" spans="1:7" s="99" customFormat="1" ht="18" customHeight="1">
      <c r="A14" s="349">
        <v>11</v>
      </c>
      <c r="B14" s="111"/>
      <c r="C14" s="111"/>
      <c r="D14" s="218"/>
      <c r="E14" s="157"/>
      <c r="F14" s="159"/>
      <c r="G14" s="110">
        <f>IF(D14="",0,IF(E14="",0,IF(E14=DATA!$A$10,F14*DATA!$B$16,IF(E14=DATA!$A$11,F14*DATA!$B$17,IF(E14=DATA!$A$12,F14*DATA!$B$18,"ΔΙΟΡΘΩΣΤΕ")))))</f>
        <v>0</v>
      </c>
    </row>
    <row r="15" spans="1:7" s="99" customFormat="1" ht="18" customHeight="1">
      <c r="A15" s="348">
        <v>12</v>
      </c>
      <c r="B15" s="111"/>
      <c r="C15" s="111"/>
      <c r="D15" s="218"/>
      <c r="E15" s="157"/>
      <c r="F15" s="159"/>
      <c r="G15" s="110">
        <f>IF(D15="",0,IF(E15="",0,IF(E15=DATA!$A$10,F15*DATA!$B$16,IF(E15=DATA!$A$11,F15*DATA!$B$17,IF(E15=DATA!$A$12,F15*DATA!$B$18,"ΔΙΟΡΘΩΣΤΕ")))))</f>
        <v>0</v>
      </c>
    </row>
    <row r="16" spans="1:7" s="99" customFormat="1" ht="18" customHeight="1">
      <c r="A16" s="349">
        <v>13</v>
      </c>
      <c r="B16" s="111"/>
      <c r="C16" s="111"/>
      <c r="D16" s="218"/>
      <c r="E16" s="157"/>
      <c r="F16" s="159"/>
      <c r="G16" s="110">
        <f>IF(D16="",0,IF(E16="",0,IF(E16=DATA!$A$10,F16*DATA!$B$16,IF(E16=DATA!$A$11,F16*DATA!$B$17,IF(E16=DATA!$A$12,F16*DATA!$B$18,"ΔΙΟΡΘΩΣΤΕ")))))</f>
        <v>0</v>
      </c>
    </row>
    <row r="17" spans="1:7" s="99" customFormat="1" ht="18" customHeight="1">
      <c r="A17" s="348">
        <v>14</v>
      </c>
      <c r="B17" s="111"/>
      <c r="C17" s="111"/>
      <c r="D17" s="218"/>
      <c r="E17" s="157"/>
      <c r="F17" s="159"/>
      <c r="G17" s="110">
        <f>IF(D17="",0,IF(E17="",0,IF(E17=DATA!$A$10,F17*DATA!$B$16,IF(E17=DATA!$A$11,F17*DATA!$B$17,IF(E17=DATA!$A$12,F17*DATA!$B$18,"ΔΙΟΡΘΩΣΤΕ")))))</f>
        <v>0</v>
      </c>
    </row>
    <row r="18" spans="1:7" s="99" customFormat="1" ht="18" customHeight="1">
      <c r="A18" s="349">
        <v>15</v>
      </c>
      <c r="B18" s="111"/>
      <c r="C18" s="111"/>
      <c r="D18" s="218"/>
      <c r="E18" s="157"/>
      <c r="F18" s="159"/>
      <c r="G18" s="110">
        <f>IF(D18="",0,IF(E18="",0,IF(E18=DATA!$A$10,F18*DATA!$B$16,IF(E18=DATA!$A$11,F18*DATA!$B$17,IF(E18=DATA!$A$12,F18*DATA!$B$18,"ΔΙΟΡΘΩΣΤΕ")))))</f>
        <v>0</v>
      </c>
    </row>
    <row r="19" spans="1:7" s="99" customFormat="1" ht="18" customHeight="1">
      <c r="A19" s="348">
        <v>16</v>
      </c>
      <c r="B19" s="111"/>
      <c r="C19" s="111"/>
      <c r="D19" s="218"/>
      <c r="E19" s="157"/>
      <c r="F19" s="159"/>
      <c r="G19" s="110">
        <f>IF(D19="",0,IF(E19="",0,IF(E19=DATA!$A$10,F19*DATA!$B$16,IF(E19=DATA!$A$11,F19*DATA!$B$17,IF(E19=DATA!$A$12,F19*DATA!$B$18,"ΔΙΟΡΘΩΣΤΕ")))))</f>
        <v>0</v>
      </c>
    </row>
    <row r="20" spans="1:7" s="99" customFormat="1" ht="18" customHeight="1">
      <c r="A20" s="349">
        <v>17</v>
      </c>
      <c r="B20" s="111"/>
      <c r="C20" s="111"/>
      <c r="D20" s="218"/>
      <c r="E20" s="157"/>
      <c r="F20" s="159"/>
      <c r="G20" s="110">
        <f>IF(D20="",0,IF(E20="",0,IF(E20=DATA!$A$10,F20*DATA!$B$16,IF(E20=DATA!$A$11,F20*DATA!$B$17,IF(E20=DATA!$A$12,F20*DATA!$B$18,"ΔΙΟΡΘΩΣΤΕ")))))</f>
        <v>0</v>
      </c>
    </row>
    <row r="21" spans="1:7" s="99" customFormat="1" ht="18" customHeight="1">
      <c r="A21" s="348">
        <v>18</v>
      </c>
      <c r="B21" s="111"/>
      <c r="C21" s="111"/>
      <c r="D21" s="218"/>
      <c r="E21" s="157"/>
      <c r="F21" s="159"/>
      <c r="G21" s="110">
        <f>IF(D21="",0,IF(E21="",0,IF(E21=DATA!$A$10,F21*DATA!$B$16,IF(E21=DATA!$A$11,F21*DATA!$B$17,IF(E21=DATA!$A$12,F21*DATA!$B$18,"ΔΙΟΡΘΩΣΤΕ")))))</f>
        <v>0</v>
      </c>
    </row>
    <row r="22" spans="1:7" s="99" customFormat="1" ht="18" customHeight="1">
      <c r="A22" s="349">
        <v>19</v>
      </c>
      <c r="B22" s="111"/>
      <c r="C22" s="111"/>
      <c r="D22" s="218"/>
      <c r="E22" s="157"/>
      <c r="F22" s="159"/>
      <c r="G22" s="110">
        <f>IF(D22="",0,IF(E22="",0,IF(E22=DATA!$A$10,F22*DATA!$B$16,IF(E22=DATA!$A$11,F22*DATA!$B$17,IF(E22=DATA!$A$12,F22*DATA!$B$18,"ΔΙΟΡΘΩΣΤΕ")))))</f>
        <v>0</v>
      </c>
    </row>
    <row r="23" spans="1:7" s="99" customFormat="1" ht="18" customHeight="1">
      <c r="A23" s="348">
        <v>20</v>
      </c>
      <c r="B23" s="111"/>
      <c r="C23" s="111"/>
      <c r="D23" s="218"/>
      <c r="E23" s="157"/>
      <c r="F23" s="159"/>
      <c r="G23" s="110">
        <f>IF(D23="",0,IF(E23="",0,IF(E23=DATA!$A$10,F23*DATA!$B$16,IF(E23=DATA!$A$11,F23*DATA!$B$17,IF(E23=DATA!$A$12,F23*DATA!$B$18,"ΔΙΟΡΘΩΣΤΕ")))))</f>
        <v>0</v>
      </c>
    </row>
    <row r="24" spans="1:7" s="99" customFormat="1" ht="18" customHeight="1">
      <c r="A24" s="349">
        <v>21</v>
      </c>
      <c r="B24" s="111"/>
      <c r="C24" s="111"/>
      <c r="D24" s="218"/>
      <c r="E24" s="157"/>
      <c r="F24" s="159"/>
      <c r="G24" s="110">
        <f>IF(D24="",0,IF(E24="",0,IF(E24=DATA!$A$10,F24*DATA!$B$16,IF(E24=DATA!$A$11,F24*DATA!$B$17,IF(E24=DATA!$A$12,F24*DATA!$B$18,"ΔΙΟΡΘΩΣΤΕ")))))</f>
        <v>0</v>
      </c>
    </row>
    <row r="25" spans="1:7" s="99" customFormat="1" ht="18" customHeight="1">
      <c r="A25" s="348">
        <v>22</v>
      </c>
      <c r="B25" s="111"/>
      <c r="C25" s="111"/>
      <c r="D25" s="218"/>
      <c r="E25" s="157"/>
      <c r="F25" s="159"/>
      <c r="G25" s="110">
        <f>IF(D25="",0,IF(E25="",0,IF(E25=DATA!$A$10,F25*DATA!$B$16,IF(E25=DATA!$A$11,F25*DATA!$B$17,IF(E25=DATA!$A$12,F25*DATA!$B$18,"ΔΙΟΡΘΩΣΤΕ")))))</f>
        <v>0</v>
      </c>
    </row>
    <row r="26" spans="1:7" s="99" customFormat="1" ht="18" customHeight="1">
      <c r="A26" s="349">
        <v>23</v>
      </c>
      <c r="B26" s="111"/>
      <c r="C26" s="111"/>
      <c r="D26" s="218"/>
      <c r="E26" s="157"/>
      <c r="F26" s="159"/>
      <c r="G26" s="110">
        <f>IF(D26="",0,IF(E26="",0,IF(E26=DATA!$A$10,F26*DATA!$B$16,IF(E26=DATA!$A$11,F26*DATA!$B$17,IF(E26=DATA!$A$12,F26*DATA!$B$18,"ΔΙΟΡΘΩΣΤΕ")))))</f>
        <v>0</v>
      </c>
    </row>
    <row r="27" spans="1:7" s="99" customFormat="1" ht="18" customHeight="1">
      <c r="A27" s="348">
        <v>24</v>
      </c>
      <c r="B27" s="111"/>
      <c r="C27" s="111"/>
      <c r="D27" s="218"/>
      <c r="E27" s="157"/>
      <c r="F27" s="159"/>
      <c r="G27" s="110">
        <f>IF(D27="",0,IF(E27="",0,IF(E27=DATA!$A$10,F27*DATA!$B$16,IF(E27=DATA!$A$11,F27*DATA!$B$17,IF(E27=DATA!$A$12,F27*DATA!$B$18,"ΔΙΟΡΘΩΣΤΕ")))))</f>
        <v>0</v>
      </c>
    </row>
    <row r="28" spans="1:7" s="99" customFormat="1" ht="18" customHeight="1">
      <c r="A28" s="349">
        <v>25</v>
      </c>
      <c r="B28" s="111"/>
      <c r="C28" s="111"/>
      <c r="D28" s="218"/>
      <c r="E28" s="157"/>
      <c r="F28" s="159"/>
      <c r="G28" s="110">
        <f>IF(D28="",0,IF(E28="",0,IF(E28=DATA!$A$10,F28*DATA!$B$16,IF(E28=DATA!$A$11,F28*DATA!$B$17,IF(E28=DATA!$A$12,F28*DATA!$B$18,"ΔΙΟΡΘΩΣΤΕ")))))</f>
        <v>0</v>
      </c>
    </row>
    <row r="29" spans="1:7" s="99" customFormat="1" ht="18" customHeight="1">
      <c r="A29" s="348">
        <v>26</v>
      </c>
      <c r="B29" s="111"/>
      <c r="C29" s="111"/>
      <c r="D29" s="218"/>
      <c r="E29" s="157"/>
      <c r="F29" s="159"/>
      <c r="G29" s="110">
        <f>IF(D29="",0,IF(E29="",0,IF(E29=DATA!$A$10,F29*DATA!$B$16,IF(E29=DATA!$A$11,F29*DATA!$B$17,IF(E29=DATA!$A$12,F29*DATA!$B$18,"ΔΙΟΡΘΩΣΤΕ")))))</f>
        <v>0</v>
      </c>
    </row>
    <row r="30" spans="1:7" s="99" customFormat="1" ht="18" customHeight="1">
      <c r="A30" s="349">
        <v>27</v>
      </c>
      <c r="B30" s="111"/>
      <c r="C30" s="111"/>
      <c r="D30" s="218"/>
      <c r="E30" s="157"/>
      <c r="F30" s="159"/>
      <c r="G30" s="110">
        <f>IF(D30="",0,IF(E30="",0,IF(E30=DATA!$A$10,F30*DATA!$B$16,IF(E30=DATA!$A$11,F30*DATA!$B$17,IF(E30=DATA!$A$12,F30*DATA!$B$18,"ΔΙΟΡΘΩΣΤΕ")))))</f>
        <v>0</v>
      </c>
    </row>
    <row r="31" spans="1:7" s="99" customFormat="1" ht="18" customHeight="1">
      <c r="A31" s="348">
        <v>28</v>
      </c>
      <c r="B31" s="111"/>
      <c r="C31" s="111"/>
      <c r="D31" s="218"/>
      <c r="E31" s="157"/>
      <c r="F31" s="159"/>
      <c r="G31" s="110">
        <f>IF(D31="",0,IF(E31="",0,IF(E31=DATA!$A$10,F31*DATA!$B$16,IF(E31=DATA!$A$11,F31*DATA!$B$17,IF(E31=DATA!$A$12,F31*DATA!$B$18,"ΔΙΟΡΘΩΣΤΕ")))))</f>
        <v>0</v>
      </c>
    </row>
    <row r="32" spans="1:7" s="99" customFormat="1" ht="18" customHeight="1">
      <c r="A32" s="349">
        <v>29</v>
      </c>
      <c r="B32" s="111"/>
      <c r="C32" s="111"/>
      <c r="D32" s="218"/>
      <c r="E32" s="157"/>
      <c r="F32" s="159"/>
      <c r="G32" s="110">
        <f>IF(D32="",0,IF(E32="",0,IF(E32=DATA!$A$10,F32*DATA!$B$16,IF(E32=DATA!$A$11,F32*DATA!$B$17,IF(E32=DATA!$A$12,F32*DATA!$B$18,"ΔΙΟΡΘΩΣΤΕ")))))</f>
        <v>0</v>
      </c>
    </row>
    <row r="33" spans="1:7" s="99" customFormat="1" ht="18" customHeight="1">
      <c r="A33" s="348">
        <v>30</v>
      </c>
      <c r="B33" s="111"/>
      <c r="C33" s="111"/>
      <c r="D33" s="218"/>
      <c r="E33" s="157"/>
      <c r="F33" s="159"/>
      <c r="G33" s="110">
        <f>IF(D33="",0,IF(E33="",0,IF(E33=DATA!$A$10,F33*DATA!$B$16,IF(E33=DATA!$A$11,F33*DATA!$B$17,IF(E33=DATA!$A$12,F33*DATA!$B$18,"ΔΙΟΡΘΩΣΤΕ")))))</f>
        <v>0</v>
      </c>
    </row>
    <row r="34" spans="1:7" s="99" customFormat="1" ht="18" customHeight="1">
      <c r="A34" s="349">
        <v>31</v>
      </c>
      <c r="B34" s="111"/>
      <c r="C34" s="111"/>
      <c r="D34" s="218"/>
      <c r="E34" s="157"/>
      <c r="F34" s="159"/>
      <c r="G34" s="110">
        <f>IF(D34="",0,IF(E34="",0,IF(E34=DATA!$A$10,F34*DATA!$B$16,IF(E34=DATA!$A$11,F34*DATA!$B$17,IF(E34=DATA!$A$12,F34*DATA!$B$18,"ΔΙΟΡΘΩΣΤΕ")))))</f>
        <v>0</v>
      </c>
    </row>
    <row r="35" spans="1:7" s="99" customFormat="1" ht="18" customHeight="1">
      <c r="A35" s="348">
        <v>32</v>
      </c>
      <c r="B35" s="111"/>
      <c r="C35" s="111"/>
      <c r="D35" s="218"/>
      <c r="E35" s="157"/>
      <c r="F35" s="159"/>
      <c r="G35" s="110">
        <f>IF(D35="",0,IF(E35="",0,IF(E35=DATA!$A$10,F35*DATA!$B$16,IF(E35=DATA!$A$11,F35*DATA!$B$17,IF(E35=DATA!$A$12,F35*DATA!$B$18,"ΔΙΟΡΘΩΣΤΕ")))))</f>
        <v>0</v>
      </c>
    </row>
    <row r="36" spans="1:7" s="99" customFormat="1" ht="18" customHeight="1">
      <c r="A36" s="349">
        <v>33</v>
      </c>
      <c r="B36" s="111"/>
      <c r="C36" s="111"/>
      <c r="D36" s="218"/>
      <c r="E36" s="157"/>
      <c r="F36" s="159"/>
      <c r="G36" s="110">
        <f>IF(D36="",0,IF(E36="",0,IF(E36=DATA!$A$10,F36*DATA!$B$16,IF(E36=DATA!$A$11,F36*DATA!$B$17,IF(E36=DATA!$A$12,F36*DATA!$B$18,"ΔΙΟΡΘΩΣΤΕ")))))</f>
        <v>0</v>
      </c>
    </row>
    <row r="37" spans="1:7" s="99" customFormat="1" ht="18" customHeight="1">
      <c r="A37" s="348">
        <v>34</v>
      </c>
      <c r="B37" s="111"/>
      <c r="C37" s="111"/>
      <c r="D37" s="218"/>
      <c r="E37" s="157"/>
      <c r="F37" s="159"/>
      <c r="G37" s="110">
        <f>IF(D37="",0,IF(E37="",0,IF(E37=DATA!$A$10,F37*DATA!$B$16,IF(E37=DATA!$A$11,F37*DATA!$B$17,IF(E37=DATA!$A$12,F37*DATA!$B$18,"ΔΙΟΡΘΩΣΤΕ")))))</f>
        <v>0</v>
      </c>
    </row>
    <row r="38" spans="1:7" s="99" customFormat="1" ht="18" customHeight="1">
      <c r="A38" s="349">
        <v>35</v>
      </c>
      <c r="B38" s="111"/>
      <c r="C38" s="111"/>
      <c r="D38" s="218"/>
      <c r="E38" s="157"/>
      <c r="F38" s="159"/>
      <c r="G38" s="110">
        <f>IF(D38="",0,IF(E38="",0,IF(E38=DATA!$A$10,F38*DATA!$B$16,IF(E38=DATA!$A$11,F38*DATA!$B$17,IF(E38=DATA!$A$12,F38*DATA!$B$18,"ΔΙΟΡΘΩΣΤΕ")))))</f>
        <v>0</v>
      </c>
    </row>
    <row r="39" spans="1:7" s="99" customFormat="1" ht="18" customHeight="1">
      <c r="A39" s="348">
        <v>36</v>
      </c>
      <c r="B39" s="111"/>
      <c r="C39" s="111"/>
      <c r="D39" s="218"/>
      <c r="E39" s="157"/>
      <c r="F39" s="159"/>
      <c r="G39" s="110">
        <f>IF(D39="",0,IF(E39="",0,IF(E39=DATA!$A$10,F39*DATA!$B$16,IF(E39=DATA!$A$11,F39*DATA!$B$17,IF(E39=DATA!$A$12,F39*DATA!$B$18,"ΔΙΟΡΘΩΣΤΕ")))))</f>
        <v>0</v>
      </c>
    </row>
    <row r="40" spans="1:7" s="99" customFormat="1" ht="18" customHeight="1">
      <c r="A40" s="349">
        <v>37</v>
      </c>
      <c r="B40" s="111"/>
      <c r="C40" s="111"/>
      <c r="D40" s="218"/>
      <c r="E40" s="157"/>
      <c r="F40" s="159"/>
      <c r="G40" s="110">
        <f>IF(D40="",0,IF(E40="",0,IF(E40=DATA!$A$10,F40*DATA!$B$16,IF(E40=DATA!$A$11,F40*DATA!$B$17,IF(E40=DATA!$A$12,F40*DATA!$B$18,"ΔΙΟΡΘΩΣΤΕ")))))</f>
        <v>0</v>
      </c>
    </row>
    <row r="41" spans="1:7" s="99" customFormat="1" ht="18" customHeight="1">
      <c r="A41" s="348">
        <v>38</v>
      </c>
      <c r="B41" s="111"/>
      <c r="C41" s="111"/>
      <c r="D41" s="218"/>
      <c r="E41" s="157"/>
      <c r="F41" s="159"/>
      <c r="G41" s="110">
        <f>IF(D41="",0,IF(E41="",0,IF(E41=DATA!$A$10,F41*DATA!$B$16,IF(E41=DATA!$A$11,F41*DATA!$B$17,IF(E41=DATA!$A$12,F41*DATA!$B$18,"ΔΙΟΡΘΩΣΤΕ")))))</f>
        <v>0</v>
      </c>
    </row>
    <row r="42" spans="1:7" s="99" customFormat="1" ht="18" customHeight="1">
      <c r="A42" s="349">
        <v>39</v>
      </c>
      <c r="B42" s="111"/>
      <c r="C42" s="111"/>
      <c r="D42" s="218"/>
      <c r="E42" s="157"/>
      <c r="F42" s="159"/>
      <c r="G42" s="110">
        <f>IF(D42="",0,IF(E42="",0,IF(E42=DATA!$A$10,F42*DATA!$B$16,IF(E42=DATA!$A$11,F42*DATA!$B$17,IF(E42=DATA!$A$12,F42*DATA!$B$18,"ΔΙΟΡΘΩΣΤΕ")))))</f>
        <v>0</v>
      </c>
    </row>
    <row r="43" spans="1:7" s="99" customFormat="1" ht="18" customHeight="1">
      <c r="A43" s="348">
        <v>40</v>
      </c>
      <c r="B43" s="111"/>
      <c r="C43" s="111"/>
      <c r="D43" s="218"/>
      <c r="E43" s="157"/>
      <c r="F43" s="159"/>
      <c r="G43" s="110">
        <f>IF(D43="",0,IF(E43="",0,IF(E43=DATA!$A$10,F43*DATA!$B$16,IF(E43=DATA!$A$11,F43*DATA!$B$17,IF(E43=DATA!$A$12,F43*DATA!$B$18,"ΔΙΟΡΘΩΣΤΕ")))))</f>
        <v>0</v>
      </c>
    </row>
    <row r="44" spans="1:7" s="99" customFormat="1" ht="18" customHeight="1">
      <c r="A44" s="349">
        <v>41</v>
      </c>
      <c r="B44" s="111"/>
      <c r="C44" s="111"/>
      <c r="D44" s="218"/>
      <c r="E44" s="157"/>
      <c r="F44" s="159"/>
      <c r="G44" s="110">
        <f>IF(D44="",0,IF(E44="",0,IF(E44=DATA!$A$10,F44*DATA!$B$16,IF(E44=DATA!$A$11,F44*DATA!$B$17,IF(E44=DATA!$A$12,F44*DATA!$B$18,"ΔΙΟΡΘΩΣΤΕ")))))</f>
        <v>0</v>
      </c>
    </row>
    <row r="45" spans="1:7" s="99" customFormat="1" ht="18" customHeight="1">
      <c r="A45" s="348">
        <v>42</v>
      </c>
      <c r="B45" s="111"/>
      <c r="C45" s="111"/>
      <c r="D45" s="218"/>
      <c r="E45" s="157"/>
      <c r="F45" s="159"/>
      <c r="G45" s="110">
        <f>IF(D45="",0,IF(E45="",0,IF(E45=DATA!$A$10,F45*DATA!$B$16,IF(E45=DATA!$A$11,F45*DATA!$B$17,IF(E45=DATA!$A$12,F45*DATA!$B$18,"ΔΙΟΡΘΩΣΤΕ")))))</f>
        <v>0</v>
      </c>
    </row>
    <row r="46" spans="1:7" s="99" customFormat="1" ht="18" customHeight="1">
      <c r="A46" s="349">
        <v>43</v>
      </c>
      <c r="B46" s="111"/>
      <c r="C46" s="111"/>
      <c r="D46" s="218"/>
      <c r="E46" s="157"/>
      <c r="F46" s="159"/>
      <c r="G46" s="110">
        <f>IF(D46="",0,IF(E46="",0,IF(E46=DATA!$A$10,F46*DATA!$B$16,IF(E46=DATA!$A$11,F46*DATA!$B$17,IF(E46=DATA!$A$12,F46*DATA!$B$18,"ΔΙΟΡΘΩΣΤΕ")))))</f>
        <v>0</v>
      </c>
    </row>
    <row r="47" spans="1:7" s="99" customFormat="1" ht="18" customHeight="1">
      <c r="A47" s="348">
        <v>44</v>
      </c>
      <c r="B47" s="111"/>
      <c r="C47" s="111"/>
      <c r="D47" s="218"/>
      <c r="E47" s="157"/>
      <c r="F47" s="159"/>
      <c r="G47" s="110">
        <f>IF(D47="",0,IF(E47="",0,IF(E47=DATA!$A$10,F47*DATA!$B$16,IF(E47=DATA!$A$11,F47*DATA!$B$17,IF(E47=DATA!$A$12,F47*DATA!$B$18,"ΔΙΟΡΘΩΣΤΕ")))))</f>
        <v>0</v>
      </c>
    </row>
    <row r="48" spans="1:7" s="99" customFormat="1" ht="18" customHeight="1">
      <c r="A48" s="349">
        <v>45</v>
      </c>
      <c r="B48" s="111"/>
      <c r="C48" s="111"/>
      <c r="D48" s="218"/>
      <c r="E48" s="157"/>
      <c r="F48" s="159"/>
      <c r="G48" s="110">
        <f>IF(D48="",0,IF(E48="",0,IF(E48=DATA!$A$10,F48*DATA!$B$16,IF(E48=DATA!$A$11,F48*DATA!$B$17,IF(E48=DATA!$A$12,F48*DATA!$B$18,"ΔΙΟΡΘΩΣΤΕ")))))</f>
        <v>0</v>
      </c>
    </row>
    <row r="49" spans="1:9" s="99" customFormat="1" ht="18" customHeight="1">
      <c r="A49" s="348">
        <v>46</v>
      </c>
      <c r="B49" s="111"/>
      <c r="C49" s="111"/>
      <c r="D49" s="218"/>
      <c r="E49" s="157"/>
      <c r="F49" s="159"/>
      <c r="G49" s="110">
        <f>IF(D49="",0,IF(E49="",0,IF(E49=DATA!$A$10,F49*DATA!$B$16,IF(E49=DATA!$A$11,F49*DATA!$B$17,IF(E49=DATA!$A$12,F49*DATA!$B$18,"ΔΙΟΡΘΩΣΤΕ")))))</f>
        <v>0</v>
      </c>
    </row>
    <row r="50" spans="1:9" s="99" customFormat="1" ht="18" customHeight="1">
      <c r="A50" s="349">
        <v>47</v>
      </c>
      <c r="B50" s="111"/>
      <c r="C50" s="111"/>
      <c r="D50" s="218"/>
      <c r="E50" s="157"/>
      <c r="F50" s="159"/>
      <c r="G50" s="110">
        <f>IF(D50="",0,IF(E50="",0,IF(E50=DATA!$A$10,F50*DATA!$B$16,IF(E50=DATA!$A$11,F50*DATA!$B$17,IF(E50=DATA!$A$12,F50*DATA!$B$18,"ΔΙΟΡΘΩΣΤΕ")))))</f>
        <v>0</v>
      </c>
    </row>
    <row r="51" spans="1:9" s="99" customFormat="1" ht="18" customHeight="1">
      <c r="A51" s="348">
        <v>48</v>
      </c>
      <c r="B51" s="111"/>
      <c r="C51" s="111"/>
      <c r="D51" s="218"/>
      <c r="E51" s="157"/>
      <c r="F51" s="159"/>
      <c r="G51" s="110">
        <f>IF(D51="",0,IF(E51="",0,IF(E51=DATA!$A$10,F51*DATA!$B$16,IF(E51=DATA!$A$11,F51*DATA!$B$17,IF(E51=DATA!$A$12,F51*DATA!$B$18,"ΔΙΟΡΘΩΣΤΕ")))))</f>
        <v>0</v>
      </c>
    </row>
    <row r="52" spans="1:9" s="99" customFormat="1" ht="18" customHeight="1">
      <c r="A52" s="349">
        <v>49</v>
      </c>
      <c r="B52" s="111"/>
      <c r="C52" s="111"/>
      <c r="D52" s="218"/>
      <c r="E52" s="157"/>
      <c r="F52" s="159"/>
      <c r="G52" s="110">
        <f>IF(D52="",0,IF(E52="",0,IF(E52=DATA!$A$10,F52*DATA!$B$16,IF(E52=DATA!$A$11,F52*DATA!$B$17,IF(E52=DATA!$A$12,F52*DATA!$B$18,"ΔΙΟΡΘΩΣΤΕ")))))</f>
        <v>0</v>
      </c>
    </row>
    <row r="53" spans="1:9" s="99" customFormat="1" ht="18" customHeight="1" thickBot="1">
      <c r="A53" s="350">
        <v>50</v>
      </c>
      <c r="B53" s="113"/>
      <c r="C53" s="113"/>
      <c r="D53" s="218"/>
      <c r="E53" s="157"/>
      <c r="F53" s="160"/>
      <c r="G53" s="110">
        <f>IF(D53="",0,IF(E53="",0,IF(E53=DATA!$A$10,F53*DATA!$B$16,IF(E53=DATA!$A$11,F53*DATA!$B$17,IF(E53=DATA!$A$12,F53*DATA!$B$18,"ΔΙΟΡΘΩΣΤΕ")))))</f>
        <v>0</v>
      </c>
    </row>
    <row r="54" spans="1:9" s="99" customFormat="1" ht="30" customHeight="1">
      <c r="A54" s="386" t="s">
        <v>104</v>
      </c>
      <c r="B54" s="415"/>
      <c r="C54" s="43"/>
      <c r="D54" s="43"/>
      <c r="E54" s="43"/>
      <c r="F54" s="116">
        <f>SUM(F4:F53)</f>
        <v>0</v>
      </c>
      <c r="G54" s="43"/>
    </row>
    <row r="55" spans="1:9" s="99" customFormat="1" ht="30" customHeight="1" thickBot="1">
      <c r="A55" s="388" t="s">
        <v>118</v>
      </c>
      <c r="B55" s="416"/>
      <c r="C55" s="108"/>
      <c r="D55" s="108"/>
      <c r="E55" s="108"/>
      <c r="F55" s="108"/>
      <c r="G55" s="109">
        <f>ROUND(SUM(G4:G53),2)</f>
        <v>0</v>
      </c>
      <c r="I55" s="346"/>
    </row>
    <row r="56" spans="1:9" s="99" customFormat="1" ht="30" customHeight="1" thickBot="1">
      <c r="A56" s="417" t="s">
        <v>287</v>
      </c>
      <c r="B56" s="418"/>
      <c r="C56" s="418"/>
      <c r="D56" s="418"/>
      <c r="E56" s="418"/>
      <c r="F56" s="419"/>
      <c r="G56" s="217">
        <f>+G2</f>
        <v>0</v>
      </c>
    </row>
    <row r="57" spans="1:9">
      <c r="A57" s="321" t="s">
        <v>288</v>
      </c>
      <c r="B57" s="321"/>
      <c r="C57" s="321"/>
      <c r="D57" s="321"/>
      <c r="E57" s="321"/>
    </row>
    <row r="58" spans="1:9">
      <c r="A58" s="321" t="s">
        <v>119</v>
      </c>
      <c r="B58" s="321"/>
      <c r="C58" s="321"/>
      <c r="D58" s="321"/>
      <c r="E58" s="321"/>
    </row>
    <row r="59" spans="1:9">
      <c r="A59" s="321" t="s">
        <v>106</v>
      </c>
      <c r="B59" s="321"/>
      <c r="C59" s="321"/>
      <c r="D59" s="321"/>
      <c r="E59" s="321"/>
    </row>
    <row r="60" spans="1:9">
      <c r="A60" s="321" t="s">
        <v>120</v>
      </c>
      <c r="B60" s="347"/>
      <c r="C60" s="347"/>
      <c r="D60" s="347"/>
      <c r="E60" s="347"/>
    </row>
    <row r="61" spans="1:9">
      <c r="A61" s="321" t="s">
        <v>105</v>
      </c>
    </row>
    <row r="62" spans="1:9">
      <c r="A62" s="321" t="s">
        <v>107</v>
      </c>
      <c r="B62" s="321"/>
      <c r="C62" s="321"/>
      <c r="D62" s="321"/>
      <c r="E62" s="321"/>
    </row>
  </sheetData>
  <sheetProtection algorithmName="SHA-512" hashValue="0IBt+qlOhM7HzmrTyWmGxGSoIdRXv35fKiwE1PoGw0uOXo1iFpbALt8gJdol5KUvEErMembkPMn4D1vEPWonOw==" saltValue="Ts2gQTBMX4fg/PqjYEIv4A==" spinCount="100000" sheet="1" selectLockedCells="1"/>
  <mergeCells count="5">
    <mergeCell ref="A54:B54"/>
    <mergeCell ref="A55:B55"/>
    <mergeCell ref="A1:G1"/>
    <mergeCell ref="A2:F2"/>
    <mergeCell ref="A56:F56"/>
  </mergeCells>
  <printOptions horizontalCentered="1" verticalCentered="1"/>
  <pageMargins left="0.51181102362204722" right="0.44" top="0.43307086614173229" bottom="0.51181102362204722" header="0.31496062992125984" footer="0.31496062992125984"/>
  <pageSetup paperSize="9" scale="52" orientation="portrait" r:id="rId1"/>
  <headerFooter>
    <oddFooter>&amp;RΕΘΕΛΟΝΤΙΚΗ ΕΡΓΑΣΙΑ / VOLUNTEERS</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Κατηγορίες εθελοντών" xr:uid="{00000000-0002-0000-0300-000000000000}">
          <x14:formula1>
            <xm:f>DATA!$A$10:$A$12</xm:f>
          </x14:formula1>
          <xm:sqref>E4:E53</xm:sqref>
        </x14:dataValidation>
        <x14:dataValidation type="list" allowBlank="1" showInputMessage="1" showErrorMessage="1" xr:uid="{00000000-0002-0000-0300-000001000000}">
          <x14:formula1>
            <xm:f>DATA!$A$45:$A$51</xm:f>
          </x14:formula1>
          <xm:sqref>D4:D53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Φύλλο3">
    <pageSetUpPr fitToPage="1"/>
  </sheetPr>
  <dimension ref="A1:O64"/>
  <sheetViews>
    <sheetView topLeftCell="B1" zoomScale="85" zoomScaleNormal="85" zoomScaleSheetLayoutView="70" workbookViewId="0">
      <selection activeCell="B4" sqref="B4"/>
    </sheetView>
  </sheetViews>
  <sheetFormatPr defaultColWidth="9.109375" defaultRowHeight="14.4"/>
  <cols>
    <col min="1" max="1" width="6" style="330" customWidth="1"/>
    <col min="2" max="2" width="54" style="330" customWidth="1"/>
    <col min="3" max="4" width="26.44140625" style="330" customWidth="1"/>
    <col min="5" max="5" width="10.44140625" style="330" customWidth="1"/>
    <col min="6" max="7" width="11.6640625" style="330" customWidth="1"/>
    <col min="8" max="8" width="16.88671875" style="330" customWidth="1"/>
    <col min="9" max="9" width="22" style="330" customWidth="1"/>
    <col min="10" max="10" width="13.6640625" style="330" customWidth="1"/>
    <col min="11" max="11" width="17.44140625" style="330" customWidth="1"/>
    <col min="12" max="12" width="12.109375" style="330" customWidth="1"/>
    <col min="13" max="13" width="16.5546875" style="330" customWidth="1"/>
    <col min="14" max="14" width="11.88671875" style="330" customWidth="1"/>
    <col min="15" max="15" width="17.6640625" style="330" customWidth="1"/>
    <col min="16" max="16384" width="9.109375" style="330"/>
  </cols>
  <sheetData>
    <row r="1" spans="1:15" s="328" customFormat="1" ht="32.25" customHeight="1" thickBot="1">
      <c r="A1" s="427" t="s">
        <v>39</v>
      </c>
      <c r="B1" s="428"/>
      <c r="C1" s="428"/>
      <c r="D1" s="428"/>
      <c r="E1" s="428"/>
      <c r="F1" s="428"/>
      <c r="G1" s="428"/>
      <c r="H1" s="428"/>
      <c r="I1" s="428"/>
      <c r="J1" s="428"/>
      <c r="K1" s="428"/>
      <c r="L1" s="428"/>
      <c r="M1" s="428"/>
      <c r="N1" s="428"/>
      <c r="O1" s="429"/>
    </row>
    <row r="2" spans="1:15" s="329" customFormat="1" ht="129.6">
      <c r="A2" s="430" t="s">
        <v>202</v>
      </c>
      <c r="B2" s="432" t="s">
        <v>208</v>
      </c>
      <c r="C2" s="434" t="s">
        <v>209</v>
      </c>
      <c r="D2" s="437" t="s">
        <v>182</v>
      </c>
      <c r="E2" s="206" t="s">
        <v>6</v>
      </c>
      <c r="F2" s="207" t="s">
        <v>9</v>
      </c>
      <c r="G2" s="207" t="s">
        <v>109</v>
      </c>
      <c r="H2" s="207" t="s">
        <v>35</v>
      </c>
      <c r="I2" s="207" t="s">
        <v>52</v>
      </c>
      <c r="J2" s="208" t="s">
        <v>111</v>
      </c>
      <c r="K2" s="59" t="s">
        <v>38</v>
      </c>
      <c r="L2" s="206" t="s">
        <v>12</v>
      </c>
      <c r="M2" s="58" t="s">
        <v>53</v>
      </c>
      <c r="N2" s="57" t="s">
        <v>13</v>
      </c>
      <c r="O2" s="59" t="s">
        <v>14</v>
      </c>
    </row>
    <row r="3" spans="1:15" s="329" customFormat="1" ht="29.4" thickBot="1">
      <c r="A3" s="431"/>
      <c r="B3" s="433"/>
      <c r="C3" s="435"/>
      <c r="D3" s="438"/>
      <c r="E3" s="60" t="s">
        <v>7</v>
      </c>
      <c r="F3" s="61" t="s">
        <v>8</v>
      </c>
      <c r="G3" s="61" t="s">
        <v>10</v>
      </c>
      <c r="H3" s="61" t="s">
        <v>11</v>
      </c>
      <c r="I3" s="61" t="s">
        <v>21</v>
      </c>
      <c r="J3" s="76" t="s">
        <v>36</v>
      </c>
      <c r="K3" s="64" t="s">
        <v>290</v>
      </c>
      <c r="L3" s="60" t="s">
        <v>37</v>
      </c>
      <c r="M3" s="63" t="s">
        <v>110</v>
      </c>
      <c r="N3" s="62" t="s">
        <v>291</v>
      </c>
      <c r="O3" s="353" t="s">
        <v>292</v>
      </c>
    </row>
    <row r="4" spans="1:15" ht="18" customHeight="1">
      <c r="A4" s="344">
        <v>1</v>
      </c>
      <c r="B4" s="65"/>
      <c r="C4" s="66"/>
      <c r="D4" s="198"/>
      <c r="E4" s="67"/>
      <c r="F4" s="68"/>
      <c r="G4" s="120"/>
      <c r="H4" s="120"/>
      <c r="I4" s="120"/>
      <c r="J4" s="121"/>
      <c r="K4" s="124">
        <f>+E4*F4*(G4+H4+I4)+J4</f>
        <v>0</v>
      </c>
      <c r="L4" s="122"/>
      <c r="M4" s="123"/>
      <c r="N4" s="128">
        <f>+F4*(L4+M4)</f>
        <v>0</v>
      </c>
      <c r="O4" s="124">
        <f>IF(D4="",0,+K4+N4)</f>
        <v>0</v>
      </c>
    </row>
    <row r="5" spans="1:15" ht="18" customHeight="1">
      <c r="A5" s="345">
        <v>2</v>
      </c>
      <c r="B5" s="69"/>
      <c r="C5" s="70"/>
      <c r="D5" s="198"/>
      <c r="E5" s="67"/>
      <c r="F5" s="68"/>
      <c r="G5" s="120"/>
      <c r="H5" s="120"/>
      <c r="I5" s="120"/>
      <c r="J5" s="121"/>
      <c r="K5" s="124">
        <f t="shared" ref="K5:K28" si="0">+E5*F5*(G5+H5+I5)+J5</f>
        <v>0</v>
      </c>
      <c r="L5" s="122"/>
      <c r="M5" s="123"/>
      <c r="N5" s="128">
        <f t="shared" ref="N5:N28" si="1">+F5*(L5+M5)</f>
        <v>0</v>
      </c>
      <c r="O5" s="124">
        <f t="shared" ref="O5:O28" si="2">IF(D5="",0,+K5+N5)</f>
        <v>0</v>
      </c>
    </row>
    <row r="6" spans="1:15" ht="18" customHeight="1">
      <c r="A6" s="345">
        <v>3</v>
      </c>
      <c r="B6" s="69"/>
      <c r="C6" s="70"/>
      <c r="D6" s="198"/>
      <c r="E6" s="67"/>
      <c r="F6" s="68"/>
      <c r="G6" s="120"/>
      <c r="H6" s="120"/>
      <c r="I6" s="120"/>
      <c r="J6" s="121"/>
      <c r="K6" s="124">
        <f t="shared" si="0"/>
        <v>0</v>
      </c>
      <c r="L6" s="122"/>
      <c r="M6" s="123"/>
      <c r="N6" s="128">
        <f t="shared" si="1"/>
        <v>0</v>
      </c>
      <c r="O6" s="124">
        <f t="shared" si="2"/>
        <v>0</v>
      </c>
    </row>
    <row r="7" spans="1:15" ht="18" customHeight="1">
      <c r="A7" s="345">
        <v>4</v>
      </c>
      <c r="B7" s="69"/>
      <c r="C7" s="70"/>
      <c r="D7" s="198"/>
      <c r="E7" s="67"/>
      <c r="F7" s="68"/>
      <c r="G7" s="120"/>
      <c r="H7" s="120"/>
      <c r="I7" s="120"/>
      <c r="J7" s="121"/>
      <c r="K7" s="124">
        <f t="shared" si="0"/>
        <v>0</v>
      </c>
      <c r="L7" s="122"/>
      <c r="M7" s="123"/>
      <c r="N7" s="128">
        <f t="shared" si="1"/>
        <v>0</v>
      </c>
      <c r="O7" s="124">
        <f t="shared" si="2"/>
        <v>0</v>
      </c>
    </row>
    <row r="8" spans="1:15" ht="18" customHeight="1">
      <c r="A8" s="345">
        <v>5</v>
      </c>
      <c r="B8" s="69"/>
      <c r="C8" s="70"/>
      <c r="D8" s="198"/>
      <c r="E8" s="67"/>
      <c r="F8" s="68"/>
      <c r="G8" s="120"/>
      <c r="H8" s="120"/>
      <c r="I8" s="120"/>
      <c r="J8" s="121"/>
      <c r="K8" s="124">
        <f t="shared" si="0"/>
        <v>0</v>
      </c>
      <c r="L8" s="122"/>
      <c r="M8" s="123"/>
      <c r="N8" s="128">
        <f t="shared" si="1"/>
        <v>0</v>
      </c>
      <c r="O8" s="124">
        <f t="shared" si="2"/>
        <v>0</v>
      </c>
    </row>
    <row r="9" spans="1:15" ht="18" customHeight="1">
      <c r="A9" s="345">
        <v>6</v>
      </c>
      <c r="B9" s="69"/>
      <c r="C9" s="70"/>
      <c r="D9" s="198"/>
      <c r="E9" s="67"/>
      <c r="F9" s="68"/>
      <c r="G9" s="120"/>
      <c r="H9" s="120"/>
      <c r="I9" s="120"/>
      <c r="J9" s="121"/>
      <c r="K9" s="124">
        <f t="shared" si="0"/>
        <v>0</v>
      </c>
      <c r="L9" s="122"/>
      <c r="M9" s="123"/>
      <c r="N9" s="128">
        <f t="shared" si="1"/>
        <v>0</v>
      </c>
      <c r="O9" s="124">
        <f t="shared" si="2"/>
        <v>0</v>
      </c>
    </row>
    <row r="10" spans="1:15" ht="18" customHeight="1">
      <c r="A10" s="345">
        <v>7</v>
      </c>
      <c r="B10" s="69"/>
      <c r="C10" s="70"/>
      <c r="D10" s="198"/>
      <c r="E10" s="67"/>
      <c r="F10" s="68"/>
      <c r="G10" s="120"/>
      <c r="H10" s="120"/>
      <c r="I10" s="120"/>
      <c r="J10" s="121"/>
      <c r="K10" s="124">
        <f t="shared" si="0"/>
        <v>0</v>
      </c>
      <c r="L10" s="122"/>
      <c r="M10" s="123"/>
      <c r="N10" s="128">
        <f t="shared" si="1"/>
        <v>0</v>
      </c>
      <c r="O10" s="124">
        <f t="shared" si="2"/>
        <v>0</v>
      </c>
    </row>
    <row r="11" spans="1:15" ht="18" customHeight="1">
      <c r="A11" s="345">
        <v>8</v>
      </c>
      <c r="B11" s="69"/>
      <c r="C11" s="70"/>
      <c r="D11" s="198"/>
      <c r="E11" s="67"/>
      <c r="F11" s="68"/>
      <c r="G11" s="120"/>
      <c r="H11" s="120"/>
      <c r="I11" s="120"/>
      <c r="J11" s="121"/>
      <c r="K11" s="124">
        <f t="shared" si="0"/>
        <v>0</v>
      </c>
      <c r="L11" s="122"/>
      <c r="M11" s="123"/>
      <c r="N11" s="128">
        <f t="shared" si="1"/>
        <v>0</v>
      </c>
      <c r="O11" s="124">
        <f t="shared" si="2"/>
        <v>0</v>
      </c>
    </row>
    <row r="12" spans="1:15" ht="18" customHeight="1">
      <c r="A12" s="345">
        <v>9</v>
      </c>
      <c r="B12" s="69"/>
      <c r="C12" s="70"/>
      <c r="D12" s="198"/>
      <c r="E12" s="67"/>
      <c r="F12" s="68"/>
      <c r="G12" s="120"/>
      <c r="H12" s="120"/>
      <c r="I12" s="120"/>
      <c r="J12" s="121"/>
      <c r="K12" s="124">
        <f t="shared" si="0"/>
        <v>0</v>
      </c>
      <c r="L12" s="122"/>
      <c r="M12" s="123"/>
      <c r="N12" s="128">
        <f t="shared" si="1"/>
        <v>0</v>
      </c>
      <c r="O12" s="124">
        <f t="shared" si="2"/>
        <v>0</v>
      </c>
    </row>
    <row r="13" spans="1:15" ht="18" customHeight="1">
      <c r="A13" s="345">
        <v>10</v>
      </c>
      <c r="B13" s="69"/>
      <c r="C13" s="70"/>
      <c r="D13" s="198"/>
      <c r="E13" s="67"/>
      <c r="F13" s="68"/>
      <c r="G13" s="120"/>
      <c r="H13" s="120"/>
      <c r="I13" s="120"/>
      <c r="J13" s="121"/>
      <c r="K13" s="124">
        <f t="shared" si="0"/>
        <v>0</v>
      </c>
      <c r="L13" s="122"/>
      <c r="M13" s="123"/>
      <c r="N13" s="128">
        <f t="shared" si="1"/>
        <v>0</v>
      </c>
      <c r="O13" s="124">
        <f t="shared" si="2"/>
        <v>0</v>
      </c>
    </row>
    <row r="14" spans="1:15" ht="18" customHeight="1">
      <c r="A14" s="345">
        <v>11</v>
      </c>
      <c r="B14" s="69"/>
      <c r="C14" s="70"/>
      <c r="D14" s="198"/>
      <c r="E14" s="67"/>
      <c r="F14" s="68"/>
      <c r="G14" s="120"/>
      <c r="H14" s="120"/>
      <c r="I14" s="120"/>
      <c r="J14" s="121"/>
      <c r="K14" s="124">
        <f t="shared" si="0"/>
        <v>0</v>
      </c>
      <c r="L14" s="122"/>
      <c r="M14" s="123"/>
      <c r="N14" s="128">
        <f t="shared" si="1"/>
        <v>0</v>
      </c>
      <c r="O14" s="124">
        <f t="shared" si="2"/>
        <v>0</v>
      </c>
    </row>
    <row r="15" spans="1:15" ht="18" customHeight="1">
      <c r="A15" s="345">
        <v>12</v>
      </c>
      <c r="B15" s="69"/>
      <c r="C15" s="70"/>
      <c r="D15" s="198"/>
      <c r="E15" s="67"/>
      <c r="F15" s="68"/>
      <c r="G15" s="120"/>
      <c r="H15" s="120"/>
      <c r="I15" s="120"/>
      <c r="J15" s="121"/>
      <c r="K15" s="124">
        <f t="shared" si="0"/>
        <v>0</v>
      </c>
      <c r="L15" s="122"/>
      <c r="M15" s="123"/>
      <c r="N15" s="128">
        <f t="shared" si="1"/>
        <v>0</v>
      </c>
      <c r="O15" s="124">
        <f t="shared" si="2"/>
        <v>0</v>
      </c>
    </row>
    <row r="16" spans="1:15" ht="18" customHeight="1">
      <c r="A16" s="345">
        <v>13</v>
      </c>
      <c r="B16" s="69"/>
      <c r="C16" s="70"/>
      <c r="D16" s="198"/>
      <c r="E16" s="67"/>
      <c r="F16" s="68"/>
      <c r="G16" s="120"/>
      <c r="H16" s="120"/>
      <c r="I16" s="120"/>
      <c r="J16" s="121"/>
      <c r="K16" s="124">
        <f t="shared" si="0"/>
        <v>0</v>
      </c>
      <c r="L16" s="122"/>
      <c r="M16" s="123"/>
      <c r="N16" s="128">
        <f t="shared" si="1"/>
        <v>0</v>
      </c>
      <c r="O16" s="124">
        <f t="shared" si="2"/>
        <v>0</v>
      </c>
    </row>
    <row r="17" spans="1:15" ht="18" customHeight="1">
      <c r="A17" s="345">
        <v>14</v>
      </c>
      <c r="B17" s="69"/>
      <c r="C17" s="70"/>
      <c r="D17" s="198"/>
      <c r="E17" s="67"/>
      <c r="F17" s="68"/>
      <c r="G17" s="120"/>
      <c r="H17" s="120"/>
      <c r="I17" s="120"/>
      <c r="J17" s="121"/>
      <c r="K17" s="124">
        <f t="shared" si="0"/>
        <v>0</v>
      </c>
      <c r="L17" s="122"/>
      <c r="M17" s="123"/>
      <c r="N17" s="128">
        <f t="shared" si="1"/>
        <v>0</v>
      </c>
      <c r="O17" s="124">
        <f t="shared" si="2"/>
        <v>0</v>
      </c>
    </row>
    <row r="18" spans="1:15" ht="18" customHeight="1">
      <c r="A18" s="345">
        <v>15</v>
      </c>
      <c r="B18" s="69"/>
      <c r="C18" s="70"/>
      <c r="D18" s="198"/>
      <c r="E18" s="67"/>
      <c r="F18" s="68"/>
      <c r="G18" s="120"/>
      <c r="H18" s="120"/>
      <c r="I18" s="120"/>
      <c r="J18" s="121"/>
      <c r="K18" s="124">
        <f t="shared" si="0"/>
        <v>0</v>
      </c>
      <c r="L18" s="122"/>
      <c r="M18" s="123"/>
      <c r="N18" s="128">
        <f t="shared" si="1"/>
        <v>0</v>
      </c>
      <c r="O18" s="124">
        <f t="shared" si="2"/>
        <v>0</v>
      </c>
    </row>
    <row r="19" spans="1:15" ht="18" customHeight="1">
      <c r="A19" s="345">
        <v>16</v>
      </c>
      <c r="B19" s="69"/>
      <c r="C19" s="70"/>
      <c r="D19" s="198"/>
      <c r="E19" s="67"/>
      <c r="F19" s="68"/>
      <c r="G19" s="120"/>
      <c r="H19" s="120"/>
      <c r="I19" s="120"/>
      <c r="J19" s="121"/>
      <c r="K19" s="124">
        <f t="shared" si="0"/>
        <v>0</v>
      </c>
      <c r="L19" s="122"/>
      <c r="M19" s="123"/>
      <c r="N19" s="128">
        <f t="shared" si="1"/>
        <v>0</v>
      </c>
      <c r="O19" s="124">
        <f t="shared" si="2"/>
        <v>0</v>
      </c>
    </row>
    <row r="20" spans="1:15" ht="18" customHeight="1">
      <c r="A20" s="345">
        <v>17</v>
      </c>
      <c r="B20" s="69"/>
      <c r="C20" s="70"/>
      <c r="D20" s="198"/>
      <c r="E20" s="67"/>
      <c r="F20" s="68"/>
      <c r="G20" s="120"/>
      <c r="H20" s="120"/>
      <c r="I20" s="120"/>
      <c r="J20" s="121"/>
      <c r="K20" s="124">
        <f t="shared" si="0"/>
        <v>0</v>
      </c>
      <c r="L20" s="122"/>
      <c r="M20" s="123"/>
      <c r="N20" s="128">
        <f t="shared" ref="N20:N27" si="3">+F20*(L20+M20)</f>
        <v>0</v>
      </c>
      <c r="O20" s="124">
        <f t="shared" si="2"/>
        <v>0</v>
      </c>
    </row>
    <row r="21" spans="1:15" ht="18" customHeight="1">
      <c r="A21" s="345">
        <v>18</v>
      </c>
      <c r="B21" s="69"/>
      <c r="C21" s="70"/>
      <c r="D21" s="198"/>
      <c r="E21" s="67"/>
      <c r="F21" s="68"/>
      <c r="G21" s="120"/>
      <c r="H21" s="120"/>
      <c r="I21" s="120"/>
      <c r="J21" s="121"/>
      <c r="K21" s="124">
        <f t="shared" si="0"/>
        <v>0</v>
      </c>
      <c r="L21" s="122"/>
      <c r="M21" s="123"/>
      <c r="N21" s="128">
        <f t="shared" si="3"/>
        <v>0</v>
      </c>
      <c r="O21" s="124">
        <f t="shared" si="2"/>
        <v>0</v>
      </c>
    </row>
    <row r="22" spans="1:15" ht="18" customHeight="1">
      <c r="A22" s="345">
        <v>19</v>
      </c>
      <c r="B22" s="69"/>
      <c r="C22" s="70"/>
      <c r="D22" s="198"/>
      <c r="E22" s="67"/>
      <c r="F22" s="68"/>
      <c r="G22" s="120"/>
      <c r="H22" s="120"/>
      <c r="I22" s="120"/>
      <c r="J22" s="121"/>
      <c r="K22" s="124">
        <f t="shared" si="0"/>
        <v>0</v>
      </c>
      <c r="L22" s="122"/>
      <c r="M22" s="123"/>
      <c r="N22" s="128">
        <f t="shared" si="3"/>
        <v>0</v>
      </c>
      <c r="O22" s="124">
        <f t="shared" si="2"/>
        <v>0</v>
      </c>
    </row>
    <row r="23" spans="1:15" ht="18" customHeight="1">
      <c r="A23" s="345">
        <v>20</v>
      </c>
      <c r="B23" s="69"/>
      <c r="C23" s="70"/>
      <c r="D23" s="198"/>
      <c r="E23" s="67"/>
      <c r="F23" s="68"/>
      <c r="G23" s="120"/>
      <c r="H23" s="120"/>
      <c r="I23" s="120"/>
      <c r="J23" s="121"/>
      <c r="K23" s="124">
        <f t="shared" si="0"/>
        <v>0</v>
      </c>
      <c r="L23" s="122"/>
      <c r="M23" s="123"/>
      <c r="N23" s="128">
        <f t="shared" si="3"/>
        <v>0</v>
      </c>
      <c r="O23" s="124">
        <f t="shared" si="2"/>
        <v>0</v>
      </c>
    </row>
    <row r="24" spans="1:15" ht="18" customHeight="1">
      <c r="A24" s="345">
        <v>21</v>
      </c>
      <c r="B24" s="69"/>
      <c r="C24" s="70"/>
      <c r="D24" s="198"/>
      <c r="E24" s="67"/>
      <c r="F24" s="68"/>
      <c r="G24" s="120"/>
      <c r="H24" s="120"/>
      <c r="I24" s="120"/>
      <c r="J24" s="121"/>
      <c r="K24" s="124">
        <f t="shared" si="0"/>
        <v>0</v>
      </c>
      <c r="L24" s="122"/>
      <c r="M24" s="123"/>
      <c r="N24" s="128">
        <f t="shared" si="3"/>
        <v>0</v>
      </c>
      <c r="O24" s="124">
        <f t="shared" si="2"/>
        <v>0</v>
      </c>
    </row>
    <row r="25" spans="1:15" ht="18" customHeight="1">
      <c r="A25" s="345">
        <v>22</v>
      </c>
      <c r="B25" s="69"/>
      <c r="C25" s="70"/>
      <c r="D25" s="198"/>
      <c r="E25" s="67"/>
      <c r="F25" s="68"/>
      <c r="G25" s="120"/>
      <c r="H25" s="120"/>
      <c r="I25" s="120"/>
      <c r="J25" s="121"/>
      <c r="K25" s="124">
        <f t="shared" si="0"/>
        <v>0</v>
      </c>
      <c r="L25" s="122"/>
      <c r="M25" s="123"/>
      <c r="N25" s="128">
        <f t="shared" si="3"/>
        <v>0</v>
      </c>
      <c r="O25" s="124">
        <f t="shared" si="2"/>
        <v>0</v>
      </c>
    </row>
    <row r="26" spans="1:15" ht="18" customHeight="1">
      <c r="A26" s="345">
        <v>23</v>
      </c>
      <c r="B26" s="69"/>
      <c r="C26" s="70"/>
      <c r="D26" s="198"/>
      <c r="E26" s="67"/>
      <c r="F26" s="68"/>
      <c r="G26" s="120"/>
      <c r="H26" s="120"/>
      <c r="I26" s="120"/>
      <c r="J26" s="121"/>
      <c r="K26" s="124">
        <f t="shared" si="0"/>
        <v>0</v>
      </c>
      <c r="L26" s="122"/>
      <c r="M26" s="123"/>
      <c r="N26" s="128">
        <f t="shared" si="3"/>
        <v>0</v>
      </c>
      <c r="O26" s="124">
        <f t="shared" si="2"/>
        <v>0</v>
      </c>
    </row>
    <row r="27" spans="1:15" ht="18" customHeight="1">
      <c r="A27" s="345">
        <v>24</v>
      </c>
      <c r="B27" s="69"/>
      <c r="C27" s="70"/>
      <c r="D27" s="198"/>
      <c r="E27" s="67"/>
      <c r="F27" s="68"/>
      <c r="G27" s="120"/>
      <c r="H27" s="120"/>
      <c r="I27" s="120"/>
      <c r="J27" s="121"/>
      <c r="K27" s="124">
        <f t="shared" si="0"/>
        <v>0</v>
      </c>
      <c r="L27" s="122"/>
      <c r="M27" s="123"/>
      <c r="N27" s="128">
        <f t="shared" si="3"/>
        <v>0</v>
      </c>
      <c r="O27" s="124">
        <f t="shared" si="2"/>
        <v>0</v>
      </c>
    </row>
    <row r="28" spans="1:15" ht="18" customHeight="1" thickBot="1">
      <c r="A28" s="345">
        <v>25</v>
      </c>
      <c r="B28" s="71"/>
      <c r="C28" s="72"/>
      <c r="D28" s="198"/>
      <c r="E28" s="67"/>
      <c r="F28" s="68"/>
      <c r="G28" s="120"/>
      <c r="H28" s="120"/>
      <c r="I28" s="120"/>
      <c r="J28" s="121"/>
      <c r="K28" s="124">
        <f t="shared" si="0"/>
        <v>0</v>
      </c>
      <c r="L28" s="122"/>
      <c r="M28" s="123"/>
      <c r="N28" s="128">
        <f t="shared" si="1"/>
        <v>0</v>
      </c>
      <c r="O28" s="124">
        <f t="shared" si="2"/>
        <v>0</v>
      </c>
    </row>
    <row r="29" spans="1:15" s="331" customFormat="1" ht="18.600000000000001" thickBot="1">
      <c r="A29" s="422" t="s">
        <v>15</v>
      </c>
      <c r="B29" s="423"/>
      <c r="C29" s="424"/>
      <c r="D29" s="205"/>
      <c r="E29" s="77"/>
      <c r="F29" s="78"/>
      <c r="G29" s="78"/>
      <c r="H29" s="78"/>
      <c r="I29" s="78"/>
      <c r="J29" s="79"/>
      <c r="K29" s="125">
        <f>SUM(K4:K28)</f>
        <v>0</v>
      </c>
      <c r="L29" s="73"/>
      <c r="M29" s="74"/>
      <c r="N29" s="126">
        <f>SUM(N4:N28)</f>
        <v>0</v>
      </c>
      <c r="O29" s="75"/>
    </row>
    <row r="30" spans="1:15" s="331" customFormat="1" ht="18.600000000000001" thickBot="1">
      <c r="A30" s="425" t="s">
        <v>293</v>
      </c>
      <c r="B30" s="426"/>
      <c r="C30" s="426"/>
      <c r="D30" s="426"/>
      <c r="E30" s="426"/>
      <c r="F30" s="426"/>
      <c r="G30" s="426"/>
      <c r="H30" s="426"/>
      <c r="I30" s="426"/>
      <c r="J30" s="426"/>
      <c r="K30" s="426"/>
      <c r="L30" s="426"/>
      <c r="M30" s="426"/>
      <c r="N30" s="426"/>
      <c r="O30" s="127">
        <f>SUM(O4:O28)</f>
        <v>0</v>
      </c>
    </row>
    <row r="32" spans="1:15" s="332" customFormat="1" ht="13.8">
      <c r="A32" s="333" t="s">
        <v>98</v>
      </c>
    </row>
    <row r="33" spans="1:12" s="332" customFormat="1" ht="13.8">
      <c r="A33" s="333" t="s">
        <v>40</v>
      </c>
    </row>
    <row r="34" spans="1:12" s="332" customFormat="1" ht="13.8">
      <c r="A34" s="334" t="s">
        <v>96</v>
      </c>
      <c r="B34" s="334"/>
      <c r="C34" s="334"/>
      <c r="D34" s="334"/>
      <c r="E34" s="334"/>
      <c r="F34" s="334"/>
      <c r="G34" s="334"/>
      <c r="H34" s="334"/>
      <c r="I34" s="334"/>
      <c r="J34" s="334"/>
      <c r="K34" s="334"/>
      <c r="L34" s="335"/>
    </row>
    <row r="35" spans="1:12" s="332" customFormat="1" ht="13.8">
      <c r="A35" s="420" t="s">
        <v>42</v>
      </c>
      <c r="B35" s="332" t="s">
        <v>41</v>
      </c>
      <c r="L35" s="335"/>
    </row>
    <row r="36" spans="1:12" s="332" customFormat="1" ht="13.8">
      <c r="A36" s="436"/>
      <c r="B36" s="332" t="s">
        <v>49</v>
      </c>
      <c r="L36" s="335"/>
    </row>
    <row r="37" spans="1:12" s="332" customFormat="1" ht="13.8">
      <c r="A37" s="336" t="s">
        <v>43</v>
      </c>
      <c r="B37" s="337" t="s">
        <v>54</v>
      </c>
      <c r="C37" s="337"/>
      <c r="D37" s="337"/>
      <c r="E37" s="337"/>
      <c r="F37" s="338"/>
      <c r="G37" s="338"/>
      <c r="H37" s="337"/>
      <c r="I37" s="337"/>
      <c r="J37" s="337"/>
      <c r="K37" s="338">
        <v>90</v>
      </c>
      <c r="L37" s="335"/>
    </row>
    <row r="38" spans="1:12" s="332" customFormat="1" ht="13.8">
      <c r="A38" s="336" t="s">
        <v>44</v>
      </c>
      <c r="B38" s="337" t="s">
        <v>55</v>
      </c>
      <c r="C38" s="337"/>
      <c r="D38" s="337"/>
      <c r="E38" s="337"/>
      <c r="F38" s="338"/>
      <c r="G38" s="338"/>
      <c r="H38" s="337"/>
      <c r="I38" s="337"/>
      <c r="J38" s="337"/>
      <c r="K38" s="338">
        <v>40</v>
      </c>
      <c r="L38" s="335"/>
    </row>
    <row r="39" spans="1:12" s="332" customFormat="1" ht="13.8">
      <c r="A39" s="336" t="s">
        <v>45</v>
      </c>
      <c r="B39" s="337" t="s">
        <v>56</v>
      </c>
      <c r="C39" s="337"/>
      <c r="D39" s="337"/>
      <c r="E39" s="337"/>
      <c r="F39" s="339"/>
      <c r="G39" s="339"/>
      <c r="H39" s="337"/>
      <c r="I39" s="337"/>
      <c r="J39" s="337"/>
      <c r="K39" s="340" t="s">
        <v>50</v>
      </c>
      <c r="L39" s="335"/>
    </row>
    <row r="40" spans="1:12" s="332" customFormat="1" ht="13.8">
      <c r="A40" s="336" t="s">
        <v>46</v>
      </c>
      <c r="B40" s="337" t="s">
        <v>57</v>
      </c>
      <c r="C40" s="337"/>
      <c r="D40" s="337"/>
      <c r="E40" s="337"/>
      <c r="F40" s="338"/>
      <c r="G40" s="338"/>
      <c r="H40" s="337"/>
      <c r="I40" s="337"/>
      <c r="J40" s="337"/>
      <c r="K40" s="338">
        <v>20</v>
      </c>
      <c r="L40" s="335"/>
    </row>
    <row r="41" spans="1:12" s="332" customFormat="1" ht="13.8">
      <c r="A41" s="341" t="s">
        <v>47</v>
      </c>
      <c r="B41" s="332" t="s">
        <v>58</v>
      </c>
      <c r="F41" s="342"/>
      <c r="G41" s="342"/>
      <c r="K41" s="343" t="s">
        <v>51</v>
      </c>
      <c r="L41" s="335"/>
    </row>
    <row r="42" spans="1:12" s="332" customFormat="1" ht="13.8">
      <c r="L42" s="335"/>
    </row>
    <row r="43" spans="1:12" s="332" customFormat="1" ht="13.8">
      <c r="A43" s="332" t="s">
        <v>48</v>
      </c>
      <c r="L43" s="335"/>
    </row>
    <row r="44" spans="1:12" s="332" customFormat="1" ht="13.8">
      <c r="A44" s="334" t="s">
        <v>97</v>
      </c>
      <c r="B44" s="334"/>
      <c r="C44" s="334"/>
      <c r="D44" s="334"/>
      <c r="E44" s="334"/>
      <c r="F44" s="334"/>
      <c r="G44" s="334"/>
      <c r="H44" s="334"/>
      <c r="I44" s="334"/>
      <c r="J44" s="334"/>
      <c r="K44" s="334"/>
      <c r="L44" s="335"/>
    </row>
    <row r="45" spans="1:12" s="332" customFormat="1" ht="13.8">
      <c r="A45" s="420" t="s">
        <v>42</v>
      </c>
      <c r="B45" s="332" t="s">
        <v>41</v>
      </c>
      <c r="L45" s="335"/>
    </row>
    <row r="46" spans="1:12" s="332" customFormat="1" ht="13.8">
      <c r="A46" s="421"/>
      <c r="B46" s="332" t="s">
        <v>49</v>
      </c>
    </row>
    <row r="47" spans="1:12" s="332" customFormat="1" ht="13.8">
      <c r="A47" s="421" t="s">
        <v>43</v>
      </c>
      <c r="B47" s="332" t="s">
        <v>95</v>
      </c>
    </row>
    <row r="48" spans="1:12" s="332" customFormat="1" ht="13.8">
      <c r="A48" s="421"/>
      <c r="B48" s="332" t="s">
        <v>94</v>
      </c>
    </row>
    <row r="49" spans="1:1" s="332" customFormat="1" ht="13.8"/>
    <row r="50" spans="1:1" s="332" customFormat="1" ht="18">
      <c r="A50" s="326" t="s">
        <v>59</v>
      </c>
    </row>
    <row r="51" spans="1:1" s="332" customFormat="1" ht="13.8"/>
    <row r="52" spans="1:1" s="332" customFormat="1" ht="13.8"/>
    <row r="53" spans="1:1" s="332" customFormat="1" ht="13.8"/>
    <row r="54" spans="1:1" s="332" customFormat="1" ht="13.8"/>
    <row r="55" spans="1:1" s="332" customFormat="1" ht="13.8"/>
    <row r="56" spans="1:1" s="332" customFormat="1" ht="13.8"/>
    <row r="57" spans="1:1" s="332" customFormat="1" ht="13.8"/>
    <row r="58" spans="1:1" s="332" customFormat="1" ht="13.8"/>
    <row r="59" spans="1:1" s="332" customFormat="1" ht="13.8"/>
    <row r="60" spans="1:1" s="332" customFormat="1" ht="13.8"/>
    <row r="61" spans="1:1" s="332" customFormat="1" ht="13.8"/>
    <row r="62" spans="1:1" s="332" customFormat="1" ht="13.8"/>
    <row r="63" spans="1:1" s="332" customFormat="1" ht="13.8"/>
    <row r="64" spans="1:1" s="332" customFormat="1" ht="13.8"/>
  </sheetData>
  <sheetProtection algorithmName="SHA-512" hashValue="NPxYdYKhiBVc9TOq7xGTUQVM4Hn6vfs/vdjj/KQnU8e8Vre9YjfKbXmtfcGDXrUomSIZfLD3f8XG+WjYGqzCPw==" saltValue="3kJYPZadhcJ1SPkvIg1mDw==" spinCount="100000" sheet="1" objects="1" scenarios="1" selectLockedCells="1"/>
  <mergeCells count="10">
    <mergeCell ref="A45:A46"/>
    <mergeCell ref="A47:A48"/>
    <mergeCell ref="A29:C29"/>
    <mergeCell ref="A30:N30"/>
    <mergeCell ref="A1:O1"/>
    <mergeCell ref="A2:A3"/>
    <mergeCell ref="B2:B3"/>
    <mergeCell ref="C2:C3"/>
    <mergeCell ref="A35:A36"/>
    <mergeCell ref="D2:D3"/>
  </mergeCells>
  <pageMargins left="0.47244094488188981" right="0.47244094488188981" top="0.43307086614173229" bottom="0.47244094488188981" header="0.31496062992125984" footer="0.23622047244094491"/>
  <pageSetup paperSize="9" scale="48" orientation="landscape" r:id="rId1"/>
  <headerFooter>
    <oddFooter>&amp;RΚΟΣΤΟΣ ΤΑΞΙΔΙΩΝ / TRAVEL COSTS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DATA!$A$45:$A$51</xm:f>
          </x14:formula1>
          <xm:sqref>D4:D28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4"/>
  <sheetViews>
    <sheetView zoomScale="70" zoomScaleNormal="70" zoomScaleSheetLayoutView="70" workbookViewId="0">
      <selection activeCell="B4" sqref="B4"/>
    </sheetView>
  </sheetViews>
  <sheetFormatPr defaultColWidth="9.109375" defaultRowHeight="14.4"/>
  <cols>
    <col min="1" max="1" width="6" style="1" customWidth="1"/>
    <col min="2" max="2" width="56.109375" style="1" customWidth="1"/>
    <col min="3" max="3" width="37.88671875" style="1" customWidth="1"/>
    <col min="4" max="4" width="27.33203125" style="1" customWidth="1"/>
    <col min="5" max="9" width="17.33203125" style="1" customWidth="1"/>
    <col min="10" max="10" width="14.44140625" style="1" customWidth="1"/>
    <col min="11" max="11" width="24.5546875" style="1" customWidth="1"/>
    <col min="12" max="16384" width="9.109375" style="1"/>
  </cols>
  <sheetData>
    <row r="1" spans="1:11" ht="52.2" customHeight="1" thickBot="1">
      <c r="A1" s="441" t="s">
        <v>171</v>
      </c>
      <c r="B1" s="442"/>
      <c r="C1" s="442"/>
      <c r="D1" s="442"/>
      <c r="E1" s="442"/>
      <c r="F1" s="442"/>
      <c r="G1" s="442"/>
      <c r="H1" s="442"/>
      <c r="I1" s="442"/>
      <c r="J1" s="442"/>
      <c r="K1" s="443"/>
    </row>
    <row r="2" spans="1:11" s="98" customFormat="1" ht="86.4">
      <c r="A2" s="444" t="s">
        <v>202</v>
      </c>
      <c r="B2" s="446" t="s">
        <v>294</v>
      </c>
      <c r="C2" s="448" t="s">
        <v>204</v>
      </c>
      <c r="D2" s="452" t="s">
        <v>182</v>
      </c>
      <c r="E2" s="209" t="s">
        <v>17</v>
      </c>
      <c r="F2" s="210" t="s">
        <v>18</v>
      </c>
      <c r="G2" s="210" t="s">
        <v>19</v>
      </c>
      <c r="H2" s="211" t="s">
        <v>20</v>
      </c>
      <c r="I2" s="211" t="s">
        <v>92</v>
      </c>
      <c r="J2" s="14" t="s">
        <v>193</v>
      </c>
      <c r="K2" s="15" t="s">
        <v>14</v>
      </c>
    </row>
    <row r="3" spans="1:11" s="98" customFormat="1" ht="15" thickBot="1">
      <c r="A3" s="445"/>
      <c r="B3" s="447"/>
      <c r="C3" s="449"/>
      <c r="D3" s="453"/>
      <c r="E3" s="17" t="s">
        <v>7</v>
      </c>
      <c r="F3" s="18" t="s">
        <v>8</v>
      </c>
      <c r="G3" s="18" t="s">
        <v>10</v>
      </c>
      <c r="H3" s="19" t="s">
        <v>11</v>
      </c>
      <c r="I3" s="19" t="s">
        <v>21</v>
      </c>
      <c r="J3" s="20" t="s">
        <v>36</v>
      </c>
      <c r="K3" s="16" t="s">
        <v>93</v>
      </c>
    </row>
    <row r="4" spans="1:11" s="99" customFormat="1" ht="30" customHeight="1">
      <c r="A4" s="87">
        <v>1</v>
      </c>
      <c r="B4" s="193"/>
      <c r="C4" s="194"/>
      <c r="D4" s="219"/>
      <c r="E4" s="21"/>
      <c r="F4" s="129"/>
      <c r="G4" s="134"/>
      <c r="H4" s="90"/>
      <c r="I4" s="161"/>
      <c r="J4" s="137"/>
      <c r="K4" s="222">
        <f>IF(D4="",0,IF(I4="",0,E4*F4*G4*J4*(H4/I4)))</f>
        <v>0</v>
      </c>
    </row>
    <row r="5" spans="1:11" s="99" customFormat="1" ht="30" customHeight="1">
      <c r="A5" s="88">
        <v>2</v>
      </c>
      <c r="B5" s="186"/>
      <c r="C5" s="195"/>
      <c r="D5" s="219"/>
      <c r="E5" s="22"/>
      <c r="F5" s="131"/>
      <c r="G5" s="135"/>
      <c r="H5" s="27"/>
      <c r="I5" s="162"/>
      <c r="J5" s="138"/>
      <c r="K5" s="222">
        <f>IF(D5="",0,IF(I5="",0,E5*F5*G5*J5*(H5/I5)))</f>
        <v>0</v>
      </c>
    </row>
    <row r="6" spans="1:11" s="99" customFormat="1" ht="30" customHeight="1">
      <c r="A6" s="88">
        <v>3</v>
      </c>
      <c r="B6" s="186"/>
      <c r="C6" s="195"/>
      <c r="D6" s="219"/>
      <c r="E6" s="22"/>
      <c r="F6" s="131"/>
      <c r="G6" s="135"/>
      <c r="H6" s="27"/>
      <c r="I6" s="162"/>
      <c r="J6" s="138"/>
      <c r="K6" s="222">
        <f t="shared" ref="K6:K23" si="0">IF(D6="",0,IF(I6="",0,E6*F6*G6*J6*(H6/I6)))</f>
        <v>0</v>
      </c>
    </row>
    <row r="7" spans="1:11" s="99" customFormat="1" ht="30" customHeight="1">
      <c r="A7" s="88">
        <v>4</v>
      </c>
      <c r="B7" s="186"/>
      <c r="C7" s="195"/>
      <c r="D7" s="219"/>
      <c r="E7" s="22"/>
      <c r="F7" s="131"/>
      <c r="G7" s="135"/>
      <c r="H7" s="27"/>
      <c r="I7" s="162"/>
      <c r="J7" s="138"/>
      <c r="K7" s="222">
        <f t="shared" si="0"/>
        <v>0</v>
      </c>
    </row>
    <row r="8" spans="1:11" s="99" customFormat="1" ht="30" customHeight="1">
      <c r="A8" s="88">
        <v>5</v>
      </c>
      <c r="B8" s="186"/>
      <c r="C8" s="195"/>
      <c r="D8" s="219"/>
      <c r="E8" s="22"/>
      <c r="F8" s="131"/>
      <c r="G8" s="135"/>
      <c r="H8" s="27"/>
      <c r="I8" s="162"/>
      <c r="J8" s="138"/>
      <c r="K8" s="222">
        <f t="shared" si="0"/>
        <v>0</v>
      </c>
    </row>
    <row r="9" spans="1:11" s="99" customFormat="1" ht="30" customHeight="1">
      <c r="A9" s="88">
        <v>6</v>
      </c>
      <c r="B9" s="186"/>
      <c r="C9" s="195"/>
      <c r="D9" s="219"/>
      <c r="E9" s="22"/>
      <c r="F9" s="131"/>
      <c r="G9" s="135"/>
      <c r="H9" s="27"/>
      <c r="I9" s="162"/>
      <c r="J9" s="138"/>
      <c r="K9" s="222">
        <f t="shared" si="0"/>
        <v>0</v>
      </c>
    </row>
    <row r="10" spans="1:11" s="99" customFormat="1" ht="30" customHeight="1">
      <c r="A10" s="88">
        <v>7</v>
      </c>
      <c r="B10" s="186"/>
      <c r="C10" s="195"/>
      <c r="D10" s="219"/>
      <c r="E10" s="22"/>
      <c r="F10" s="131"/>
      <c r="G10" s="135"/>
      <c r="H10" s="27"/>
      <c r="I10" s="162"/>
      <c r="J10" s="138"/>
      <c r="K10" s="222">
        <f t="shared" si="0"/>
        <v>0</v>
      </c>
    </row>
    <row r="11" spans="1:11" s="99" customFormat="1" ht="30" customHeight="1">
      <c r="A11" s="88">
        <v>8</v>
      </c>
      <c r="B11" s="186"/>
      <c r="C11" s="195"/>
      <c r="D11" s="219"/>
      <c r="E11" s="22"/>
      <c r="F11" s="131"/>
      <c r="G11" s="135"/>
      <c r="H11" s="27"/>
      <c r="I11" s="162"/>
      <c r="J11" s="138"/>
      <c r="K11" s="222">
        <f t="shared" si="0"/>
        <v>0</v>
      </c>
    </row>
    <row r="12" spans="1:11" s="99" customFormat="1" ht="30" customHeight="1">
      <c r="A12" s="88">
        <v>9</v>
      </c>
      <c r="B12" s="186"/>
      <c r="C12" s="195"/>
      <c r="D12" s="219"/>
      <c r="E12" s="22"/>
      <c r="F12" s="131"/>
      <c r="G12" s="135"/>
      <c r="H12" s="27"/>
      <c r="I12" s="162"/>
      <c r="J12" s="138"/>
      <c r="K12" s="222">
        <f t="shared" si="0"/>
        <v>0</v>
      </c>
    </row>
    <row r="13" spans="1:11" s="99" customFormat="1" ht="30" customHeight="1">
      <c r="A13" s="88">
        <v>10</v>
      </c>
      <c r="B13" s="186"/>
      <c r="C13" s="195"/>
      <c r="D13" s="219"/>
      <c r="E13" s="22"/>
      <c r="F13" s="131"/>
      <c r="G13" s="135"/>
      <c r="H13" s="27"/>
      <c r="I13" s="162"/>
      <c r="J13" s="138"/>
      <c r="K13" s="222">
        <f t="shared" si="0"/>
        <v>0</v>
      </c>
    </row>
    <row r="14" spans="1:11" s="99" customFormat="1" ht="30" customHeight="1">
      <c r="A14" s="88">
        <v>11</v>
      </c>
      <c r="B14" s="186"/>
      <c r="C14" s="195"/>
      <c r="D14" s="219"/>
      <c r="E14" s="22"/>
      <c r="F14" s="131"/>
      <c r="G14" s="135"/>
      <c r="H14" s="27"/>
      <c r="I14" s="162"/>
      <c r="J14" s="138"/>
      <c r="K14" s="222">
        <f t="shared" si="0"/>
        <v>0</v>
      </c>
    </row>
    <row r="15" spans="1:11" s="99" customFormat="1" ht="30" customHeight="1">
      <c r="A15" s="88">
        <v>12</v>
      </c>
      <c r="B15" s="186"/>
      <c r="C15" s="195"/>
      <c r="D15" s="219"/>
      <c r="E15" s="22"/>
      <c r="F15" s="131"/>
      <c r="G15" s="135"/>
      <c r="H15" s="27"/>
      <c r="I15" s="162"/>
      <c r="J15" s="138"/>
      <c r="K15" s="222">
        <f t="shared" si="0"/>
        <v>0</v>
      </c>
    </row>
    <row r="16" spans="1:11" s="99" customFormat="1" ht="30" customHeight="1">
      <c r="A16" s="88">
        <v>13</v>
      </c>
      <c r="B16" s="186"/>
      <c r="C16" s="195"/>
      <c r="D16" s="219"/>
      <c r="E16" s="22"/>
      <c r="F16" s="131"/>
      <c r="G16" s="135"/>
      <c r="H16" s="27"/>
      <c r="I16" s="162"/>
      <c r="J16" s="138"/>
      <c r="K16" s="222">
        <f t="shared" si="0"/>
        <v>0</v>
      </c>
    </row>
    <row r="17" spans="1:11" s="99" customFormat="1" ht="30" customHeight="1">
      <c r="A17" s="88">
        <v>14</v>
      </c>
      <c r="B17" s="186"/>
      <c r="C17" s="195"/>
      <c r="D17" s="219"/>
      <c r="E17" s="22"/>
      <c r="F17" s="131"/>
      <c r="G17" s="135"/>
      <c r="H17" s="27"/>
      <c r="I17" s="162"/>
      <c r="J17" s="138"/>
      <c r="K17" s="222">
        <f t="shared" si="0"/>
        <v>0</v>
      </c>
    </row>
    <row r="18" spans="1:11" s="99" customFormat="1" ht="30" customHeight="1">
      <c r="A18" s="88">
        <v>15</v>
      </c>
      <c r="B18" s="186"/>
      <c r="C18" s="195"/>
      <c r="D18" s="219"/>
      <c r="E18" s="22"/>
      <c r="F18" s="131"/>
      <c r="G18" s="135"/>
      <c r="H18" s="27"/>
      <c r="I18" s="162"/>
      <c r="J18" s="138"/>
      <c r="K18" s="222">
        <f t="shared" si="0"/>
        <v>0</v>
      </c>
    </row>
    <row r="19" spans="1:11" s="99" customFormat="1" ht="30" customHeight="1">
      <c r="A19" s="88">
        <v>16</v>
      </c>
      <c r="B19" s="186"/>
      <c r="C19" s="195"/>
      <c r="D19" s="219"/>
      <c r="E19" s="22"/>
      <c r="F19" s="131"/>
      <c r="G19" s="135"/>
      <c r="H19" s="27"/>
      <c r="I19" s="162"/>
      <c r="J19" s="138"/>
      <c r="K19" s="222">
        <f t="shared" si="0"/>
        <v>0</v>
      </c>
    </row>
    <row r="20" spans="1:11" s="99" customFormat="1" ht="30" customHeight="1">
      <c r="A20" s="88">
        <v>17</v>
      </c>
      <c r="B20" s="186"/>
      <c r="C20" s="195"/>
      <c r="D20" s="219"/>
      <c r="E20" s="22"/>
      <c r="F20" s="131"/>
      <c r="G20" s="135"/>
      <c r="H20" s="27"/>
      <c r="I20" s="162"/>
      <c r="J20" s="138"/>
      <c r="K20" s="222">
        <f t="shared" si="0"/>
        <v>0</v>
      </c>
    </row>
    <row r="21" spans="1:11" s="99" customFormat="1" ht="30" customHeight="1">
      <c r="A21" s="88">
        <v>18</v>
      </c>
      <c r="B21" s="186"/>
      <c r="C21" s="195"/>
      <c r="D21" s="219"/>
      <c r="E21" s="22"/>
      <c r="F21" s="131"/>
      <c r="G21" s="135"/>
      <c r="H21" s="27"/>
      <c r="I21" s="162"/>
      <c r="J21" s="138"/>
      <c r="K21" s="222">
        <f t="shared" si="0"/>
        <v>0</v>
      </c>
    </row>
    <row r="22" spans="1:11" s="99" customFormat="1" ht="30" customHeight="1">
      <c r="A22" s="88">
        <v>19</v>
      </c>
      <c r="B22" s="186"/>
      <c r="C22" s="195"/>
      <c r="D22" s="219"/>
      <c r="E22" s="22"/>
      <c r="F22" s="131"/>
      <c r="G22" s="135"/>
      <c r="H22" s="27"/>
      <c r="I22" s="162"/>
      <c r="J22" s="138"/>
      <c r="K22" s="222">
        <f t="shared" si="0"/>
        <v>0</v>
      </c>
    </row>
    <row r="23" spans="1:11" s="99" customFormat="1" ht="30" customHeight="1" thickBot="1">
      <c r="A23" s="89">
        <v>20</v>
      </c>
      <c r="B23" s="196"/>
      <c r="C23" s="197"/>
      <c r="D23" s="219"/>
      <c r="E23" s="103"/>
      <c r="F23" s="132"/>
      <c r="G23" s="136"/>
      <c r="H23" s="92"/>
      <c r="I23" s="163"/>
      <c r="J23" s="139"/>
      <c r="K23" s="222">
        <f t="shared" si="0"/>
        <v>0</v>
      </c>
    </row>
    <row r="24" spans="1:11" s="325" customFormat="1" ht="18.600000000000001" thickBot="1">
      <c r="A24" s="450" t="s">
        <v>15</v>
      </c>
      <c r="B24" s="451"/>
      <c r="C24" s="451"/>
      <c r="D24" s="212"/>
      <c r="E24" s="23">
        <f>SUM(E4:E23)</f>
        <v>0</v>
      </c>
      <c r="F24" s="24"/>
      <c r="G24" s="24"/>
      <c r="H24" s="24"/>
      <c r="I24" s="86"/>
      <c r="J24" s="25"/>
      <c r="K24" s="26"/>
    </row>
    <row r="25" spans="1:11" s="325" customFormat="1" ht="28.5" customHeight="1" thickBot="1">
      <c r="A25" s="439" t="s">
        <v>22</v>
      </c>
      <c r="B25" s="440"/>
      <c r="C25" s="440"/>
      <c r="D25" s="440"/>
      <c r="E25" s="440"/>
      <c r="F25" s="440"/>
      <c r="G25" s="440"/>
      <c r="H25" s="440"/>
      <c r="I25" s="440"/>
      <c r="J25" s="440"/>
      <c r="K25" s="133">
        <f>SUM(K4:K24)</f>
        <v>0</v>
      </c>
    </row>
    <row r="27" spans="1:11" ht="18.75" customHeight="1">
      <c r="B27" s="326" t="s">
        <v>100</v>
      </c>
      <c r="C27" s="327"/>
      <c r="D27" s="327"/>
    </row>
    <row r="28" spans="1:11" ht="18.75" customHeight="1">
      <c r="B28" s="308" t="s">
        <v>128</v>
      </c>
    </row>
    <row r="29" spans="1:11" ht="18.75" customHeight="1">
      <c r="B29" s="308" t="s">
        <v>129</v>
      </c>
    </row>
    <row r="30" spans="1:11" ht="18.75" customHeight="1">
      <c r="B30" s="308"/>
    </row>
    <row r="31" spans="1:11" ht="18">
      <c r="B31" s="308"/>
    </row>
    <row r="32" spans="1:11" ht="18">
      <c r="B32" s="308"/>
    </row>
    <row r="33" spans="2:2" ht="18">
      <c r="B33" s="308"/>
    </row>
    <row r="34" spans="2:2" ht="18">
      <c r="B34" s="308"/>
    </row>
  </sheetData>
  <sheetProtection algorithmName="SHA-512" hashValue="Hx+oX+KNravMXzYY+7G66MPvMo7DnaL0my6Pm9oMfQvaAEEn9ROF6Nl+V8fxPHnZQBJePBYQuJ7lfdmn5AoFYA==" saltValue="CkVRcw69TjoPZqwYg55qzw==" spinCount="100000" sheet="1" objects="1" scenarios="1" selectLockedCells="1"/>
  <mergeCells count="7">
    <mergeCell ref="A25:J25"/>
    <mergeCell ref="A1:K1"/>
    <mergeCell ref="A2:A3"/>
    <mergeCell ref="B2:B3"/>
    <mergeCell ref="C2:C3"/>
    <mergeCell ref="A24:C24"/>
    <mergeCell ref="D2:D3"/>
  </mergeCells>
  <printOptions horizontalCentered="1"/>
  <pageMargins left="0.51181102362204722" right="0.47244094488188981" top="0.43" bottom="0.43307086614173229" header="0.23622047244094491" footer="0.27559055118110237"/>
  <pageSetup paperSize="9" scale="54" orientation="landscape" r:id="rId1"/>
  <headerFooter>
    <oddFooter>&amp;RΑξία απόσβεσης για καινούριο ή μεταχειρισμένο εξοπλισμό / Depreciation value for new or second hand equipment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DATA!$A$45:$A$51</xm:f>
          </x14:formula1>
          <xm:sqref>D4:D23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Φύλλο4">
    <pageSetUpPr fitToPage="1"/>
  </sheetPr>
  <dimension ref="A1:G30"/>
  <sheetViews>
    <sheetView zoomScale="70" zoomScaleNormal="70" workbookViewId="0">
      <selection activeCell="B4" sqref="B4"/>
    </sheetView>
  </sheetViews>
  <sheetFormatPr defaultColWidth="9.109375" defaultRowHeight="14.4"/>
  <cols>
    <col min="1" max="1" width="6" style="1" customWidth="1"/>
    <col min="2" max="2" width="70" style="1" customWidth="1"/>
    <col min="3" max="3" width="51.88671875" style="1" customWidth="1"/>
    <col min="4" max="4" width="27.5546875" style="1" customWidth="1"/>
    <col min="5" max="5" width="20" style="1" customWidth="1"/>
    <col min="6" max="6" width="21.33203125" style="1" customWidth="1"/>
    <col min="7" max="7" width="21.88671875" style="1" customWidth="1"/>
    <col min="8" max="16384" width="9.109375" style="1"/>
  </cols>
  <sheetData>
    <row r="1" spans="1:7" ht="26.4" thickBot="1">
      <c r="A1" s="454" t="s">
        <v>16</v>
      </c>
      <c r="B1" s="455"/>
      <c r="C1" s="455"/>
      <c r="D1" s="455"/>
      <c r="E1" s="455"/>
      <c r="F1" s="455"/>
      <c r="G1" s="456"/>
    </row>
    <row r="2" spans="1:7" s="98" customFormat="1" ht="57" customHeight="1">
      <c r="A2" s="444" t="s">
        <v>202</v>
      </c>
      <c r="B2" s="448" t="s">
        <v>294</v>
      </c>
      <c r="C2" s="452" t="s">
        <v>204</v>
      </c>
      <c r="D2" s="452" t="s">
        <v>182</v>
      </c>
      <c r="E2" s="209" t="s">
        <v>17</v>
      </c>
      <c r="F2" s="14" t="s">
        <v>18</v>
      </c>
      <c r="G2" s="258" t="s">
        <v>297</v>
      </c>
    </row>
    <row r="3" spans="1:7" s="98" customFormat="1" ht="15" thickBot="1">
      <c r="A3" s="445"/>
      <c r="B3" s="449"/>
      <c r="C3" s="453"/>
      <c r="D3" s="453"/>
      <c r="E3" s="17" t="s">
        <v>7</v>
      </c>
      <c r="F3" s="20" t="s">
        <v>8</v>
      </c>
      <c r="G3" s="16"/>
    </row>
    <row r="4" spans="1:7" s="99" customFormat="1" ht="30" customHeight="1">
      <c r="A4" s="223">
        <v>1</v>
      </c>
      <c r="B4" s="194"/>
      <c r="C4" s="228"/>
      <c r="D4" s="219"/>
      <c r="E4" s="21"/>
      <c r="F4" s="164"/>
      <c r="G4" s="130">
        <f>IF(D4="",0,IF(B4="",0,E4*F4))</f>
        <v>0</v>
      </c>
    </row>
    <row r="5" spans="1:7" s="99" customFormat="1" ht="30" customHeight="1">
      <c r="A5" s="224">
        <v>2</v>
      </c>
      <c r="B5" s="195"/>
      <c r="C5" s="220"/>
      <c r="D5" s="219"/>
      <c r="E5" s="22"/>
      <c r="F5" s="165"/>
      <c r="G5" s="130">
        <f t="shared" ref="G5:G23" si="0">IF(D5="",0,IF(B5="",0,E5*F5))</f>
        <v>0</v>
      </c>
    </row>
    <row r="6" spans="1:7" s="99" customFormat="1" ht="30" customHeight="1">
      <c r="A6" s="224">
        <v>3</v>
      </c>
      <c r="B6" s="195"/>
      <c r="C6" s="220"/>
      <c r="D6" s="219"/>
      <c r="E6" s="22"/>
      <c r="F6" s="165"/>
      <c r="G6" s="130">
        <f t="shared" si="0"/>
        <v>0</v>
      </c>
    </row>
    <row r="7" spans="1:7" s="99" customFormat="1" ht="30" customHeight="1">
      <c r="A7" s="224">
        <v>4</v>
      </c>
      <c r="B7" s="195"/>
      <c r="C7" s="220"/>
      <c r="D7" s="219"/>
      <c r="E7" s="22"/>
      <c r="F7" s="165"/>
      <c r="G7" s="130">
        <f t="shared" si="0"/>
        <v>0</v>
      </c>
    </row>
    <row r="8" spans="1:7" s="99" customFormat="1" ht="30" customHeight="1">
      <c r="A8" s="224">
        <v>5</v>
      </c>
      <c r="B8" s="195"/>
      <c r="C8" s="220"/>
      <c r="D8" s="219"/>
      <c r="E8" s="22"/>
      <c r="F8" s="165"/>
      <c r="G8" s="130">
        <f t="shared" si="0"/>
        <v>0</v>
      </c>
    </row>
    <row r="9" spans="1:7" s="99" customFormat="1" ht="30" customHeight="1">
      <c r="A9" s="224">
        <v>6</v>
      </c>
      <c r="B9" s="195"/>
      <c r="C9" s="220"/>
      <c r="D9" s="219"/>
      <c r="E9" s="22"/>
      <c r="F9" s="165"/>
      <c r="G9" s="130">
        <f t="shared" si="0"/>
        <v>0</v>
      </c>
    </row>
    <row r="10" spans="1:7" s="99" customFormat="1" ht="30" customHeight="1">
      <c r="A10" s="224">
        <v>7</v>
      </c>
      <c r="B10" s="195"/>
      <c r="C10" s="220"/>
      <c r="D10" s="219"/>
      <c r="E10" s="22"/>
      <c r="F10" s="165"/>
      <c r="G10" s="130">
        <f t="shared" si="0"/>
        <v>0</v>
      </c>
    </row>
    <row r="11" spans="1:7" s="99" customFormat="1" ht="30" customHeight="1">
      <c r="A11" s="224">
        <v>8</v>
      </c>
      <c r="B11" s="195"/>
      <c r="C11" s="220"/>
      <c r="D11" s="219"/>
      <c r="E11" s="22"/>
      <c r="F11" s="165"/>
      <c r="G11" s="130">
        <f t="shared" si="0"/>
        <v>0</v>
      </c>
    </row>
    <row r="12" spans="1:7" s="99" customFormat="1" ht="30" customHeight="1">
      <c r="A12" s="224">
        <v>9</v>
      </c>
      <c r="B12" s="195"/>
      <c r="C12" s="220"/>
      <c r="D12" s="219"/>
      <c r="E12" s="22"/>
      <c r="F12" s="165"/>
      <c r="G12" s="130">
        <f t="shared" si="0"/>
        <v>0</v>
      </c>
    </row>
    <row r="13" spans="1:7" s="99" customFormat="1" ht="30" customHeight="1">
      <c r="A13" s="224">
        <v>10</v>
      </c>
      <c r="B13" s="195"/>
      <c r="C13" s="220"/>
      <c r="D13" s="219"/>
      <c r="E13" s="22"/>
      <c r="F13" s="165"/>
      <c r="G13" s="130">
        <f t="shared" si="0"/>
        <v>0</v>
      </c>
    </row>
    <row r="14" spans="1:7" s="99" customFormat="1" ht="30" customHeight="1">
      <c r="A14" s="224">
        <v>11</v>
      </c>
      <c r="B14" s="195"/>
      <c r="C14" s="220"/>
      <c r="D14" s="219"/>
      <c r="E14" s="22"/>
      <c r="F14" s="165"/>
      <c r="G14" s="130">
        <f t="shared" si="0"/>
        <v>0</v>
      </c>
    </row>
    <row r="15" spans="1:7" s="99" customFormat="1" ht="30" customHeight="1">
      <c r="A15" s="224">
        <v>12</v>
      </c>
      <c r="B15" s="195"/>
      <c r="C15" s="220"/>
      <c r="D15" s="219"/>
      <c r="E15" s="22"/>
      <c r="F15" s="165"/>
      <c r="G15" s="130">
        <f t="shared" si="0"/>
        <v>0</v>
      </c>
    </row>
    <row r="16" spans="1:7" s="99" customFormat="1" ht="30" customHeight="1">
      <c r="A16" s="224">
        <v>13</v>
      </c>
      <c r="B16" s="195"/>
      <c r="C16" s="220"/>
      <c r="D16" s="219"/>
      <c r="E16" s="22"/>
      <c r="F16" s="165"/>
      <c r="G16" s="130">
        <f t="shared" si="0"/>
        <v>0</v>
      </c>
    </row>
    <row r="17" spans="1:7" s="99" customFormat="1" ht="30" customHeight="1">
      <c r="A17" s="224">
        <v>14</v>
      </c>
      <c r="B17" s="195"/>
      <c r="C17" s="220"/>
      <c r="D17" s="219"/>
      <c r="E17" s="22"/>
      <c r="F17" s="165"/>
      <c r="G17" s="130">
        <f t="shared" si="0"/>
        <v>0</v>
      </c>
    </row>
    <row r="18" spans="1:7" s="99" customFormat="1" ht="30" customHeight="1">
      <c r="A18" s="224">
        <v>15</v>
      </c>
      <c r="B18" s="195"/>
      <c r="C18" s="220"/>
      <c r="D18" s="219"/>
      <c r="E18" s="22"/>
      <c r="F18" s="165"/>
      <c r="G18" s="130">
        <f t="shared" si="0"/>
        <v>0</v>
      </c>
    </row>
    <row r="19" spans="1:7" s="99" customFormat="1" ht="30" customHeight="1">
      <c r="A19" s="224">
        <v>16</v>
      </c>
      <c r="B19" s="195"/>
      <c r="C19" s="220"/>
      <c r="D19" s="219"/>
      <c r="E19" s="22"/>
      <c r="F19" s="165"/>
      <c r="G19" s="130">
        <f t="shared" si="0"/>
        <v>0</v>
      </c>
    </row>
    <row r="20" spans="1:7" s="99" customFormat="1" ht="30" customHeight="1">
      <c r="A20" s="224">
        <v>17</v>
      </c>
      <c r="B20" s="195"/>
      <c r="C20" s="220"/>
      <c r="D20" s="219"/>
      <c r="E20" s="22"/>
      <c r="F20" s="165"/>
      <c r="G20" s="130">
        <f t="shared" si="0"/>
        <v>0</v>
      </c>
    </row>
    <row r="21" spans="1:7" s="99" customFormat="1" ht="30" customHeight="1">
      <c r="A21" s="224">
        <v>18</v>
      </c>
      <c r="B21" s="195"/>
      <c r="C21" s="220"/>
      <c r="D21" s="219"/>
      <c r="E21" s="22"/>
      <c r="F21" s="165"/>
      <c r="G21" s="130">
        <f t="shared" si="0"/>
        <v>0</v>
      </c>
    </row>
    <row r="22" spans="1:7" s="99" customFormat="1" ht="30" customHeight="1">
      <c r="A22" s="224">
        <v>19</v>
      </c>
      <c r="B22" s="195"/>
      <c r="C22" s="220"/>
      <c r="D22" s="219"/>
      <c r="E22" s="22"/>
      <c r="F22" s="165"/>
      <c r="G22" s="130">
        <f t="shared" si="0"/>
        <v>0</v>
      </c>
    </row>
    <row r="23" spans="1:7" s="99" customFormat="1" ht="30" customHeight="1" thickBot="1">
      <c r="A23" s="225">
        <v>20</v>
      </c>
      <c r="B23" s="226"/>
      <c r="C23" s="221"/>
      <c r="D23" s="227"/>
      <c r="E23" s="103"/>
      <c r="F23" s="166"/>
      <c r="G23" s="130">
        <f t="shared" si="0"/>
        <v>0</v>
      </c>
    </row>
    <row r="24" spans="1:7" s="325" customFormat="1" ht="18.600000000000001" thickBot="1">
      <c r="A24" s="450" t="s">
        <v>15</v>
      </c>
      <c r="B24" s="451"/>
      <c r="C24" s="451"/>
      <c r="D24" s="212"/>
      <c r="E24" s="23">
        <f>SUM(E4:E23)</f>
        <v>0</v>
      </c>
      <c r="F24" s="25"/>
      <c r="G24" s="26"/>
    </row>
    <row r="25" spans="1:7" s="325" customFormat="1" ht="28.5" customHeight="1" thickBot="1">
      <c r="A25" s="439" t="s">
        <v>22</v>
      </c>
      <c r="B25" s="440"/>
      <c r="C25" s="440"/>
      <c r="D25" s="440"/>
      <c r="E25" s="440"/>
      <c r="F25" s="440"/>
      <c r="G25" s="133">
        <f>SUM(G4:G24)</f>
        <v>0</v>
      </c>
    </row>
    <row r="27" spans="1:7" ht="18">
      <c r="B27" s="308" t="s">
        <v>130</v>
      </c>
    </row>
    <row r="28" spans="1:7" ht="18">
      <c r="B28" s="308" t="s">
        <v>131</v>
      </c>
    </row>
    <row r="29" spans="1:7" ht="18">
      <c r="B29" s="308"/>
    </row>
    <row r="30" spans="1:7" ht="18">
      <c r="B30" s="308"/>
    </row>
  </sheetData>
  <sheetProtection algorithmName="SHA-512" hashValue="fedszEuSHqimCYCSFzUWz2BVm27PA3bP17wdXJ2mEU2BeIyA/WhaiHqe7JCC98ANd/xkGYvnpuJX47HGKZoWNA==" saltValue="akPV5RygtDUrSmEF6MQoRA==" spinCount="100000" sheet="1" objects="1" scenarios="1" selectLockedCells="1"/>
  <mergeCells count="7">
    <mergeCell ref="A25:F25"/>
    <mergeCell ref="A1:G1"/>
    <mergeCell ref="A2:A3"/>
    <mergeCell ref="B2:B3"/>
    <mergeCell ref="C2:C3"/>
    <mergeCell ref="A24:C24"/>
    <mergeCell ref="D2:D3"/>
  </mergeCells>
  <printOptions horizontalCentered="1"/>
  <pageMargins left="0.51181102362204722" right="0.47244094488188981" top="0.43307086614173229" bottom="0.51181102362204722" header="0.31496062992125984" footer="0.31496062992125984"/>
  <pageSetup paperSize="9" scale="62" orientation="landscape" r:id="rId1"/>
  <headerFooter>
    <oddFooter>&amp;RΚΟΣΤΟΣ ΕΞΟΠΛΙΣΜΟΥ / EQUIPMENT COSTS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DATA!$A$45:$A$51</xm:f>
          </x14:formula1>
          <xm:sqref>D4:D23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Φύλλο5">
    <pageSetUpPr fitToPage="1"/>
  </sheetPr>
  <dimension ref="A1:G22"/>
  <sheetViews>
    <sheetView zoomScale="85" zoomScaleNormal="85" zoomScaleSheetLayoutView="85" workbookViewId="0">
      <selection activeCell="B3" sqref="B3"/>
    </sheetView>
  </sheetViews>
  <sheetFormatPr defaultColWidth="9.109375" defaultRowHeight="14.4"/>
  <cols>
    <col min="1" max="1" width="5.88671875" style="102" customWidth="1"/>
    <col min="2" max="2" width="63.6640625" style="102" customWidth="1"/>
    <col min="3" max="4" width="35.109375" style="102" customWidth="1"/>
    <col min="5" max="5" width="25.109375" style="102" customWidth="1"/>
    <col min="6" max="6" width="15.109375" style="102" customWidth="1"/>
    <col min="7" max="7" width="21" style="102" customWidth="1"/>
    <col min="8" max="16384" width="9.109375" style="102"/>
  </cols>
  <sheetData>
    <row r="1" spans="1:7" ht="26.4" thickBot="1">
      <c r="A1" s="457" t="s">
        <v>132</v>
      </c>
      <c r="B1" s="458"/>
      <c r="C1" s="458"/>
      <c r="D1" s="458"/>
      <c r="E1" s="459"/>
      <c r="F1" s="459"/>
      <c r="G1" s="460"/>
    </row>
    <row r="2" spans="1:7" s="318" customFormat="1" ht="47.4" thickBot="1">
      <c r="A2" s="29" t="s">
        <v>205</v>
      </c>
      <c r="B2" s="30" t="s">
        <v>203</v>
      </c>
      <c r="C2" s="31" t="s">
        <v>204</v>
      </c>
      <c r="D2" s="30" t="s">
        <v>182</v>
      </c>
      <c r="E2" s="232" t="s">
        <v>206</v>
      </c>
      <c r="F2" s="31" t="s">
        <v>207</v>
      </c>
      <c r="G2" s="32" t="s">
        <v>38</v>
      </c>
    </row>
    <row r="3" spans="1:7" s="309" customFormat="1" ht="31.5" customHeight="1">
      <c r="A3" s="324">
        <v>1</v>
      </c>
      <c r="B3" s="190"/>
      <c r="C3" s="229"/>
      <c r="D3" s="236"/>
      <c r="E3" s="233"/>
      <c r="F3" s="91"/>
      <c r="G3" s="238">
        <f>IF(D3="",0,IF(B3="",0,E3*F3))</f>
        <v>0</v>
      </c>
    </row>
    <row r="4" spans="1:7" s="309" customFormat="1" ht="31.5" customHeight="1">
      <c r="A4" s="224">
        <v>2</v>
      </c>
      <c r="B4" s="191"/>
      <c r="C4" s="230"/>
      <c r="D4" s="236"/>
      <c r="E4" s="234"/>
      <c r="F4" s="28"/>
      <c r="G4" s="238">
        <f t="shared" ref="G4:G17" si="0">IF(D4="",0,IF(B4="",0,E4*F4))</f>
        <v>0</v>
      </c>
    </row>
    <row r="5" spans="1:7" s="309" customFormat="1" ht="31.5" customHeight="1">
      <c r="A5" s="224">
        <v>3</v>
      </c>
      <c r="B5" s="191"/>
      <c r="C5" s="230"/>
      <c r="D5" s="236"/>
      <c r="E5" s="234"/>
      <c r="F5" s="28"/>
      <c r="G5" s="238">
        <f t="shared" si="0"/>
        <v>0</v>
      </c>
    </row>
    <row r="6" spans="1:7" s="309" customFormat="1" ht="31.5" customHeight="1">
      <c r="A6" s="224">
        <v>4</v>
      </c>
      <c r="B6" s="191"/>
      <c r="C6" s="230"/>
      <c r="D6" s="236"/>
      <c r="E6" s="234"/>
      <c r="F6" s="28"/>
      <c r="G6" s="238">
        <f t="shared" si="0"/>
        <v>0</v>
      </c>
    </row>
    <row r="7" spans="1:7" s="309" customFormat="1" ht="31.5" customHeight="1">
      <c r="A7" s="224">
        <v>5</v>
      </c>
      <c r="B7" s="191"/>
      <c r="C7" s="230"/>
      <c r="D7" s="236"/>
      <c r="E7" s="234"/>
      <c r="F7" s="28"/>
      <c r="G7" s="238">
        <f t="shared" si="0"/>
        <v>0</v>
      </c>
    </row>
    <row r="8" spans="1:7" s="309" customFormat="1" ht="31.5" customHeight="1">
      <c r="A8" s="224">
        <v>6</v>
      </c>
      <c r="B8" s="191"/>
      <c r="C8" s="230"/>
      <c r="D8" s="236"/>
      <c r="E8" s="234"/>
      <c r="F8" s="28"/>
      <c r="G8" s="238">
        <f t="shared" si="0"/>
        <v>0</v>
      </c>
    </row>
    <row r="9" spans="1:7" s="309" customFormat="1" ht="31.5" customHeight="1">
      <c r="A9" s="224">
        <v>7</v>
      </c>
      <c r="B9" s="191"/>
      <c r="C9" s="230"/>
      <c r="D9" s="236"/>
      <c r="E9" s="234"/>
      <c r="F9" s="28"/>
      <c r="G9" s="238">
        <f t="shared" si="0"/>
        <v>0</v>
      </c>
    </row>
    <row r="10" spans="1:7" s="309" customFormat="1" ht="31.5" customHeight="1">
      <c r="A10" s="224">
        <v>8</v>
      </c>
      <c r="B10" s="191"/>
      <c r="C10" s="230"/>
      <c r="D10" s="236"/>
      <c r="E10" s="234"/>
      <c r="F10" s="28"/>
      <c r="G10" s="238">
        <f t="shared" si="0"/>
        <v>0</v>
      </c>
    </row>
    <row r="11" spans="1:7" s="309" customFormat="1" ht="31.5" customHeight="1">
      <c r="A11" s="224">
        <v>9</v>
      </c>
      <c r="B11" s="191"/>
      <c r="C11" s="230"/>
      <c r="D11" s="236"/>
      <c r="E11" s="234"/>
      <c r="F11" s="28"/>
      <c r="G11" s="238">
        <f t="shared" si="0"/>
        <v>0</v>
      </c>
    </row>
    <row r="12" spans="1:7" s="309" customFormat="1" ht="31.5" customHeight="1">
      <c r="A12" s="224">
        <v>10</v>
      </c>
      <c r="B12" s="191"/>
      <c r="C12" s="230"/>
      <c r="D12" s="236"/>
      <c r="E12" s="234"/>
      <c r="F12" s="28"/>
      <c r="G12" s="238">
        <f t="shared" si="0"/>
        <v>0</v>
      </c>
    </row>
    <row r="13" spans="1:7" s="309" customFormat="1" ht="31.5" customHeight="1">
      <c r="A13" s="224">
        <v>11</v>
      </c>
      <c r="B13" s="191"/>
      <c r="C13" s="230"/>
      <c r="D13" s="236"/>
      <c r="E13" s="234"/>
      <c r="F13" s="28"/>
      <c r="G13" s="238">
        <f t="shared" si="0"/>
        <v>0</v>
      </c>
    </row>
    <row r="14" spans="1:7" s="309" customFormat="1" ht="31.5" customHeight="1">
      <c r="A14" s="224">
        <v>12</v>
      </c>
      <c r="B14" s="191"/>
      <c r="C14" s="230"/>
      <c r="D14" s="236"/>
      <c r="E14" s="234"/>
      <c r="F14" s="28"/>
      <c r="G14" s="238">
        <f t="shared" si="0"/>
        <v>0</v>
      </c>
    </row>
    <row r="15" spans="1:7" s="309" customFormat="1" ht="31.5" customHeight="1">
      <c r="A15" s="224">
        <v>13</v>
      </c>
      <c r="B15" s="191"/>
      <c r="C15" s="230"/>
      <c r="D15" s="236"/>
      <c r="E15" s="234"/>
      <c r="F15" s="28"/>
      <c r="G15" s="238">
        <f t="shared" si="0"/>
        <v>0</v>
      </c>
    </row>
    <row r="16" spans="1:7" s="309" customFormat="1" ht="31.5" customHeight="1">
      <c r="A16" s="224">
        <v>14</v>
      </c>
      <c r="B16" s="191"/>
      <c r="C16" s="230"/>
      <c r="D16" s="236"/>
      <c r="E16" s="234"/>
      <c r="F16" s="28"/>
      <c r="G16" s="238">
        <f t="shared" si="0"/>
        <v>0</v>
      </c>
    </row>
    <row r="17" spans="1:7" s="309" customFormat="1" ht="31.5" customHeight="1" thickBot="1">
      <c r="A17" s="225">
        <v>15</v>
      </c>
      <c r="B17" s="192"/>
      <c r="C17" s="231"/>
      <c r="D17" s="237"/>
      <c r="E17" s="235"/>
      <c r="F17" s="93"/>
      <c r="G17" s="275">
        <f t="shared" si="0"/>
        <v>0</v>
      </c>
    </row>
    <row r="18" spans="1:7" ht="26.4" thickBot="1">
      <c r="A18" s="461" t="s">
        <v>23</v>
      </c>
      <c r="B18" s="462"/>
      <c r="C18" s="462"/>
      <c r="D18" s="462"/>
      <c r="E18" s="462"/>
      <c r="F18" s="462"/>
      <c r="G18" s="276">
        <f>SUM(G3:G17)</f>
        <v>0</v>
      </c>
    </row>
    <row r="19" spans="1:7" ht="13.5" customHeight="1">
      <c r="A19" s="319"/>
      <c r="B19" s="319"/>
      <c r="C19" s="319"/>
      <c r="D19" s="319"/>
      <c r="E19" s="319"/>
      <c r="F19" s="319"/>
      <c r="G19" s="320"/>
    </row>
    <row r="20" spans="1:7">
      <c r="A20" s="321" t="s">
        <v>24</v>
      </c>
    </row>
    <row r="21" spans="1:7">
      <c r="A21" s="322" t="s">
        <v>0</v>
      </c>
      <c r="B21" s="322"/>
      <c r="C21" s="322"/>
      <c r="D21" s="322"/>
      <c r="E21" s="323"/>
      <c r="F21" s="323"/>
      <c r="G21" s="323"/>
    </row>
    <row r="22" spans="1:7">
      <c r="A22" s="321"/>
      <c r="B22" s="321"/>
      <c r="C22" s="321"/>
      <c r="D22" s="321"/>
    </row>
  </sheetData>
  <sheetProtection algorithmName="SHA-512" hashValue="VWFipFhT/UwBS4tjutL12YL2ywssalZ4XMInmXnfQvUuRRHsOX0UkB2VKI08+rBajKwIWSVyoz2bj5vXupI6Cw==" saltValue="gjcL9M6xvPIPA+UW4VIU+w==" spinCount="100000" sheet="1" objects="1" scenarios="1" selectLockedCells="1"/>
  <mergeCells count="2">
    <mergeCell ref="A1:G1"/>
    <mergeCell ref="A18:F18"/>
  </mergeCells>
  <pageMargins left="0.51181102362204722" right="0.51181102362204722" top="0.74803149606299213" bottom="0.51181102362204722" header="0.31496062992125984" footer="0.31496062992125984"/>
  <pageSetup paperSize="9" scale="67" orientation="landscape" r:id="rId1"/>
  <headerFooter>
    <oddFooter>&amp;RΑναλώσιμα και λοιπές προμήθειες / Consumables &amp; supplies</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DATA!$A$45:$A$51</xm:f>
          </x14:formula1>
          <xm:sqref>D3:D17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Φύλλο7">
    <pageSetUpPr fitToPage="1"/>
  </sheetPr>
  <dimension ref="A1:E26"/>
  <sheetViews>
    <sheetView zoomScaleNormal="100" zoomScaleSheetLayoutView="85" workbookViewId="0">
      <selection activeCell="B3" sqref="B3"/>
    </sheetView>
  </sheetViews>
  <sheetFormatPr defaultColWidth="9.109375" defaultRowHeight="14.4"/>
  <cols>
    <col min="1" max="1" width="7.5546875" style="102" customWidth="1"/>
    <col min="2" max="2" width="79.88671875" style="102" customWidth="1"/>
    <col min="3" max="3" width="69" style="102" customWidth="1"/>
    <col min="4" max="4" width="30" style="102" customWidth="1"/>
    <col min="5" max="5" width="21.109375" style="102" customWidth="1"/>
    <col min="6" max="16384" width="9.109375" style="102"/>
  </cols>
  <sheetData>
    <row r="1" spans="1:5" ht="26.4" thickBot="1">
      <c r="A1" s="457" t="s">
        <v>133</v>
      </c>
      <c r="B1" s="458"/>
      <c r="C1" s="458"/>
      <c r="D1" s="458"/>
      <c r="E1" s="463"/>
    </row>
    <row r="2" spans="1:5" s="308" customFormat="1" ht="47.4" thickBot="1">
      <c r="A2" s="204" t="s">
        <v>202</v>
      </c>
      <c r="B2" s="40" t="s">
        <v>203</v>
      </c>
      <c r="C2" s="8" t="s">
        <v>204</v>
      </c>
      <c r="D2" s="31" t="s">
        <v>182</v>
      </c>
      <c r="E2" s="106" t="s">
        <v>201</v>
      </c>
    </row>
    <row r="3" spans="1:5" s="309" customFormat="1" ht="31.5" customHeight="1">
      <c r="A3" s="310">
        <v>1</v>
      </c>
      <c r="B3" s="193"/>
      <c r="C3" s="184"/>
      <c r="D3" s="240"/>
      <c r="E3" s="253"/>
    </row>
    <row r="4" spans="1:5" s="309" customFormat="1" ht="31.5" customHeight="1">
      <c r="A4" s="311">
        <v>2</v>
      </c>
      <c r="B4" s="193"/>
      <c r="C4" s="186"/>
      <c r="D4" s="241"/>
      <c r="E4" s="254"/>
    </row>
    <row r="5" spans="1:5" s="309" customFormat="1" ht="31.5" customHeight="1">
      <c r="A5" s="312">
        <v>3</v>
      </c>
      <c r="B5" s="193"/>
      <c r="C5" s="186"/>
      <c r="D5" s="241"/>
      <c r="E5" s="254"/>
    </row>
    <row r="6" spans="1:5" s="309" customFormat="1" ht="31.5" customHeight="1">
      <c r="A6" s="311">
        <v>4</v>
      </c>
      <c r="B6" s="186"/>
      <c r="C6" s="186"/>
      <c r="D6" s="241"/>
      <c r="E6" s="254"/>
    </row>
    <row r="7" spans="1:5" s="309" customFormat="1" ht="31.5" customHeight="1">
      <c r="A7" s="312">
        <v>5</v>
      </c>
      <c r="B7" s="186"/>
      <c r="C7" s="186"/>
      <c r="D7" s="241"/>
      <c r="E7" s="254"/>
    </row>
    <row r="8" spans="1:5" s="309" customFormat="1" ht="31.5" customHeight="1">
      <c r="A8" s="311">
        <v>6</v>
      </c>
      <c r="B8" s="186"/>
      <c r="C8" s="186"/>
      <c r="D8" s="241"/>
      <c r="E8" s="254"/>
    </row>
    <row r="9" spans="1:5" s="309" customFormat="1" ht="31.5" customHeight="1">
      <c r="A9" s="312">
        <v>7</v>
      </c>
      <c r="B9" s="186"/>
      <c r="C9" s="186"/>
      <c r="D9" s="241"/>
      <c r="E9" s="254"/>
    </row>
    <row r="10" spans="1:5" s="309" customFormat="1" ht="31.5" customHeight="1">
      <c r="A10" s="311">
        <v>8</v>
      </c>
      <c r="B10" s="186"/>
      <c r="C10" s="186"/>
      <c r="D10" s="241"/>
      <c r="E10" s="254"/>
    </row>
    <row r="11" spans="1:5" s="309" customFormat="1" ht="31.5" customHeight="1">
      <c r="A11" s="312">
        <v>9</v>
      </c>
      <c r="B11" s="186"/>
      <c r="C11" s="186"/>
      <c r="D11" s="241"/>
      <c r="E11" s="254"/>
    </row>
    <row r="12" spans="1:5" s="309" customFormat="1" ht="31.5" customHeight="1">
      <c r="A12" s="311">
        <v>10</v>
      </c>
      <c r="B12" s="186"/>
      <c r="C12" s="186"/>
      <c r="D12" s="241"/>
      <c r="E12" s="254"/>
    </row>
    <row r="13" spans="1:5" s="309" customFormat="1" ht="31.5" customHeight="1">
      <c r="A13" s="312">
        <v>11</v>
      </c>
      <c r="B13" s="186"/>
      <c r="C13" s="186"/>
      <c r="D13" s="241"/>
      <c r="E13" s="254"/>
    </row>
    <row r="14" spans="1:5" s="309" customFormat="1" ht="31.5" customHeight="1">
      <c r="A14" s="311">
        <v>12</v>
      </c>
      <c r="B14" s="186"/>
      <c r="C14" s="186"/>
      <c r="D14" s="241"/>
      <c r="E14" s="254"/>
    </row>
    <row r="15" spans="1:5" s="309" customFormat="1" ht="31.5" customHeight="1">
      <c r="A15" s="312">
        <v>13</v>
      </c>
      <c r="B15" s="186"/>
      <c r="C15" s="186"/>
      <c r="D15" s="241"/>
      <c r="E15" s="254"/>
    </row>
    <row r="16" spans="1:5" s="309" customFormat="1" ht="31.5" customHeight="1">
      <c r="A16" s="311">
        <v>14</v>
      </c>
      <c r="B16" s="186"/>
      <c r="C16" s="186"/>
      <c r="D16" s="241"/>
      <c r="E16" s="254"/>
    </row>
    <row r="17" spans="1:5" s="309" customFormat="1" ht="31.5" customHeight="1">
      <c r="A17" s="312">
        <v>15</v>
      </c>
      <c r="B17" s="186"/>
      <c r="C17" s="186"/>
      <c r="D17" s="241"/>
      <c r="E17" s="254"/>
    </row>
    <row r="18" spans="1:5" s="309" customFormat="1" ht="31.5" customHeight="1">
      <c r="A18" s="311">
        <v>16</v>
      </c>
      <c r="B18" s="186"/>
      <c r="C18" s="186"/>
      <c r="D18" s="241"/>
      <c r="E18" s="254"/>
    </row>
    <row r="19" spans="1:5" s="309" customFormat="1" ht="31.5" customHeight="1">
      <c r="A19" s="312">
        <v>17</v>
      </c>
      <c r="B19" s="186"/>
      <c r="C19" s="186"/>
      <c r="D19" s="241"/>
      <c r="E19" s="254"/>
    </row>
    <row r="20" spans="1:5" s="309" customFormat="1" ht="31.5" customHeight="1">
      <c r="A20" s="311">
        <v>18</v>
      </c>
      <c r="B20" s="186"/>
      <c r="C20" s="186"/>
      <c r="D20" s="241"/>
      <c r="E20" s="254"/>
    </row>
    <row r="21" spans="1:5" s="309" customFormat="1" ht="31.5" customHeight="1">
      <c r="A21" s="312">
        <v>19</v>
      </c>
      <c r="B21" s="186"/>
      <c r="C21" s="186"/>
      <c r="D21" s="241"/>
      <c r="E21" s="254"/>
    </row>
    <row r="22" spans="1:5" s="309" customFormat="1" ht="31.5" customHeight="1" thickBot="1">
      <c r="A22" s="313">
        <v>20</v>
      </c>
      <c r="B22" s="188"/>
      <c r="C22" s="188"/>
      <c r="D22" s="242"/>
      <c r="E22" s="255"/>
    </row>
    <row r="23" spans="1:5" s="309" customFormat="1" ht="43.5" customHeight="1" thickBot="1">
      <c r="A23" s="94"/>
      <c r="B23" s="94"/>
      <c r="C23" s="36" t="s">
        <v>295</v>
      </c>
      <c r="D23" s="239"/>
      <c r="E23" s="243">
        <f>SUM(E3:E22)</f>
        <v>0</v>
      </c>
    </row>
    <row r="25" spans="1:5">
      <c r="A25" s="102" t="s">
        <v>298</v>
      </c>
    </row>
    <row r="26" spans="1:5">
      <c r="A26" s="102" t="s">
        <v>134</v>
      </c>
    </row>
  </sheetData>
  <sheetProtection algorithmName="SHA-512" hashValue="aiD1h9c7exwQFXvGBvDGLnnNsOziVrG131Yaw1udDgBqg5Mni8KcUTuWQM3pAb2Bnm7g1io04RLo0m+BZgDlhg==" saltValue="NCDgq3Nu4hR0x3ySQ2THzA==" spinCount="100000" sheet="1" objects="1" scenarios="1" selectLockedCells="1"/>
  <mergeCells count="1">
    <mergeCell ref="A1:E1"/>
  </mergeCells>
  <pageMargins left="0.51181102362204722" right="0.47244094488188981" top="0.55118110236220474" bottom="0.55118110236220474" header="0.31496062992125984" footer="0.31496062992125984"/>
  <pageSetup paperSize="9" scale="65" orientation="landscape" r:id="rId1"/>
  <headerFooter>
    <oddFooter>&amp;RΚόστος υπεργολαβιών / Cost for subcontracting</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DATA!$A$45:$A$51</xm:f>
          </x14:formula1>
          <xm:sqref>D3:D22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14</vt:i4>
      </vt:variant>
      <vt:variant>
        <vt:lpstr>Καθορισμένες περιοχές</vt:lpstr>
      </vt:variant>
      <vt:variant>
        <vt:i4>4</vt:i4>
      </vt:variant>
    </vt:vector>
  </HeadingPairs>
  <TitlesOfParts>
    <vt:vector size="18" baseType="lpstr">
      <vt:lpstr>Οδηγίες Συμπλήρωσης</vt:lpstr>
      <vt:lpstr>Προϋπολογισμός</vt:lpstr>
      <vt:lpstr>Προσωπικό</vt:lpstr>
      <vt:lpstr>Εθελοντές</vt:lpstr>
      <vt:lpstr>Ταξίδια</vt:lpstr>
      <vt:lpstr>Αποσβέσεις</vt:lpstr>
      <vt:lpstr>Εξοπλισμός</vt:lpstr>
      <vt:lpstr>Αναλώσιμα</vt:lpstr>
      <vt:lpstr>Υπεργολαβίες</vt:lpstr>
      <vt:lpstr>Λοιπές άμεσες</vt:lpstr>
      <vt:lpstr>Ανακατασκευή</vt:lpstr>
      <vt:lpstr>Επιμέρους Προϋπολογισμοί</vt:lpstr>
      <vt:lpstr>Όρια</vt:lpstr>
      <vt:lpstr>DATA</vt:lpstr>
      <vt:lpstr>'Επιμέρους Προϋπολογισμοί'!Print_Area</vt:lpstr>
      <vt:lpstr>'Οδηγίες Συμπλήρωσης'!Print_Area</vt:lpstr>
      <vt:lpstr>Προϋπολογισμός!Print_Area</vt:lpstr>
      <vt:lpstr>Φορέαςεταίροι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Anastassiadis</dc:creator>
  <cp:lastModifiedBy>ganastassiadis</cp:lastModifiedBy>
  <cp:revision>1</cp:revision>
  <cp:lastPrinted>2019-04-10T20:40:54Z</cp:lastPrinted>
  <dcterms:created xsi:type="dcterms:W3CDTF">2014-01-17T11:51:55Z</dcterms:created>
  <dcterms:modified xsi:type="dcterms:W3CDTF">2020-12-11T10:35:05Z</dcterms:modified>
</cp:coreProperties>
</file>