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10.0.0.15\data\accounts\ΛΟΓΙΣΤΗΡΙΟ\EEA GRANTS 2\ΠΡΟΫΠΟΛΟΓΙΣΜΟΣ ΕΡΓΩΝ\6η ΠΡΟΣΚΛΗΣΗ\"/>
    </mc:Choice>
  </mc:AlternateContent>
  <xr:revisionPtr revIDLastSave="0" documentId="13_ncr:1_{9D8EE800-5B04-4043-91E2-1C16AA02D070}" xr6:coauthVersionLast="45" xr6:coauthVersionMax="45" xr10:uidLastSave="{00000000-0000-0000-0000-000000000000}"/>
  <bookViews>
    <workbookView xWindow="-108" yWindow="-108" windowWidth="23256" windowHeight="12576" tabRatio="909" activeTab="1" xr2:uid="{00000000-000D-0000-FFFF-FFFF00000000}"/>
  </bookViews>
  <sheets>
    <sheet name="Οδηγίες Συμπλήρωσης" sheetId="15" r:id="rId1"/>
    <sheet name="Προϋπολογισμός" sheetId="1" r:id="rId2"/>
    <sheet name="Προσωπικό" sheetId="2" r:id="rId3"/>
    <sheet name="Ταξίδια" sheetId="3" r:id="rId4"/>
    <sheet name="Αποσβέσεις" sheetId="14" r:id="rId5"/>
    <sheet name="Εξοπλισμός" sheetId="4" r:id="rId6"/>
    <sheet name="Αναλώσιμα" sheetId="6" r:id="rId7"/>
    <sheet name="Υπεργολαβίες" sheetId="8" r:id="rId8"/>
    <sheet name="Λοιπές άμεσες" sheetId="9" r:id="rId9"/>
    <sheet name="Ανακατασκευή" sheetId="10" r:id="rId10"/>
    <sheet name="Επιμέρους Προϋπολογισμοί" sheetId="17" r:id="rId11"/>
    <sheet name="Όρια" sheetId="11" r:id="rId12"/>
    <sheet name="DATA" sheetId="5" state="hidden" r:id="rId13"/>
  </sheets>
  <definedNames>
    <definedName name="_xlnm.Print_Area" localSheetId="10">'Επιμέρους Προϋπολογισμοί'!$A$1:$G$105</definedName>
    <definedName name="_xlnm.Print_Area" localSheetId="0">'Οδηγίες Συμπλήρωσης'!$A$1:$K$137</definedName>
    <definedName name="_xlnm.Print_Area" localSheetId="1">Προϋπολογισμός!$A$1:$D$34</definedName>
    <definedName name="Φορέαςεταίροι">DATA!$A$44:$A$50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D11" i="1" l="1"/>
  <c r="B32" i="1" l="1"/>
  <c r="D4" i="1"/>
  <c r="C31" i="1" l="1"/>
  <c r="D31" i="1"/>
  <c r="B8" i="1"/>
  <c r="G80" i="17" l="1"/>
  <c r="G67" i="17"/>
  <c r="G54" i="17"/>
  <c r="G41" i="17"/>
  <c r="G28" i="17"/>
  <c r="G15" i="17"/>
  <c r="G2" i="17"/>
  <c r="C88" i="17"/>
  <c r="E88" i="17" s="1"/>
  <c r="C86" i="17"/>
  <c r="E86" i="17" s="1"/>
  <c r="C85" i="17"/>
  <c r="E85" i="17" s="1"/>
  <c r="C75" i="17"/>
  <c r="E75" i="17" s="1"/>
  <c r="C73" i="17"/>
  <c r="E73" i="17" s="1"/>
  <c r="C72" i="17"/>
  <c r="E72" i="17" s="1"/>
  <c r="C69" i="17"/>
  <c r="E69" i="17" s="1"/>
  <c r="C62" i="17"/>
  <c r="E62" i="17" s="1"/>
  <c r="C60" i="17"/>
  <c r="E60" i="17" s="1"/>
  <c r="C59" i="17"/>
  <c r="E59" i="17" s="1"/>
  <c r="C49" i="17"/>
  <c r="E49" i="17" s="1"/>
  <c r="C47" i="17"/>
  <c r="E47" i="17" s="1"/>
  <c r="C46" i="17"/>
  <c r="E46" i="17" s="1"/>
  <c r="C43" i="17"/>
  <c r="E43" i="17" s="1"/>
  <c r="C36" i="17"/>
  <c r="E36" i="17" s="1"/>
  <c r="C34" i="17"/>
  <c r="E34" i="17" s="1"/>
  <c r="C33" i="17"/>
  <c r="E33" i="17" s="1"/>
  <c r="C23" i="17"/>
  <c r="E23" i="17" s="1"/>
  <c r="C21" i="17"/>
  <c r="E21" i="17" s="1"/>
  <c r="C20" i="17"/>
  <c r="E20" i="17" s="1"/>
  <c r="C10" i="17"/>
  <c r="E10" i="17" s="1"/>
  <c r="C8" i="17"/>
  <c r="E8" i="17" s="1"/>
  <c r="C7" i="17"/>
  <c r="E7" i="17" s="1"/>
  <c r="K6" i="14"/>
  <c r="C30" i="17" s="1"/>
  <c r="E30" i="17" s="1"/>
  <c r="K7" i="14"/>
  <c r="K8" i="14"/>
  <c r="C56" i="17" s="1"/>
  <c r="E56" i="17" s="1"/>
  <c r="K9" i="14"/>
  <c r="K10" i="14"/>
  <c r="C82" i="17" s="1"/>
  <c r="E82" i="17" s="1"/>
  <c r="K11" i="14"/>
  <c r="K12" i="14"/>
  <c r="K13" i="14"/>
  <c r="K14" i="14"/>
  <c r="K15" i="14"/>
  <c r="K16" i="14"/>
  <c r="K17" i="14"/>
  <c r="K18" i="14"/>
  <c r="K19" i="14"/>
  <c r="K20" i="14"/>
  <c r="K21" i="14"/>
  <c r="K22" i="14"/>
  <c r="K23" i="14"/>
  <c r="K5" i="14"/>
  <c r="C17" i="17" s="1"/>
  <c r="E17" i="17" s="1"/>
  <c r="K4" i="14"/>
  <c r="E101" i="17" l="1"/>
  <c r="E99" i="17"/>
  <c r="C98" i="17"/>
  <c r="C99" i="17"/>
  <c r="C101" i="17"/>
  <c r="E98" i="17"/>
  <c r="G4" i="6" l="1"/>
  <c r="C19" i="17" s="1"/>
  <c r="E19" i="17" s="1"/>
  <c r="G5" i="6"/>
  <c r="C32" i="17" s="1"/>
  <c r="E32" i="17" s="1"/>
  <c r="G6" i="6"/>
  <c r="C45" i="17" s="1"/>
  <c r="E45" i="17" s="1"/>
  <c r="G7" i="6"/>
  <c r="C58" i="17" s="1"/>
  <c r="E58" i="17" s="1"/>
  <c r="G8" i="6"/>
  <c r="C71" i="17" s="1"/>
  <c r="E71" i="17" s="1"/>
  <c r="G9" i="6"/>
  <c r="C84" i="17" s="1"/>
  <c r="E84" i="17" s="1"/>
  <c r="G10" i="6"/>
  <c r="G11" i="6"/>
  <c r="G12" i="6"/>
  <c r="G13" i="6"/>
  <c r="G14" i="6"/>
  <c r="G15" i="6"/>
  <c r="G16" i="6"/>
  <c r="G17" i="6"/>
  <c r="G3" i="6"/>
  <c r="C6" i="17" s="1"/>
  <c r="G5" i="4"/>
  <c r="G6" i="4"/>
  <c r="G7" i="4"/>
  <c r="C44" i="17" s="1"/>
  <c r="E44" i="17" s="1"/>
  <c r="G8" i="4"/>
  <c r="C57" i="17" s="1"/>
  <c r="E57" i="17" s="1"/>
  <c r="G9" i="4"/>
  <c r="C70" i="17" s="1"/>
  <c r="E70" i="17" s="1"/>
  <c r="G10" i="4"/>
  <c r="C83" i="17" s="1"/>
  <c r="E83" i="17" s="1"/>
  <c r="G11" i="4"/>
  <c r="G12" i="4"/>
  <c r="G13" i="4"/>
  <c r="G14" i="4"/>
  <c r="G15" i="4"/>
  <c r="G16" i="4"/>
  <c r="G17" i="4"/>
  <c r="G18" i="4"/>
  <c r="G19" i="4"/>
  <c r="G20" i="4"/>
  <c r="G21" i="4"/>
  <c r="G22" i="4"/>
  <c r="G23" i="4"/>
  <c r="G4" i="4"/>
  <c r="C5" i="17" s="1"/>
  <c r="C4" i="17"/>
  <c r="O28" i="3"/>
  <c r="O27" i="3"/>
  <c r="O26" i="3"/>
  <c r="O25" i="3"/>
  <c r="O24" i="3"/>
  <c r="O23" i="3"/>
  <c r="O22" i="3"/>
  <c r="O21" i="3"/>
  <c r="O20" i="3"/>
  <c r="O19" i="3"/>
  <c r="O18" i="3"/>
  <c r="O17" i="3"/>
  <c r="O16" i="3"/>
  <c r="O15" i="3"/>
  <c r="O14" i="3"/>
  <c r="O13" i="3"/>
  <c r="O12" i="3"/>
  <c r="O11" i="3"/>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C31" i="17" l="1"/>
  <c r="E31" i="17" s="1"/>
  <c r="C18" i="17"/>
  <c r="E18" i="17" s="1"/>
  <c r="E5" i="17"/>
  <c r="E4" i="17"/>
  <c r="E95" i="17" s="1"/>
  <c r="C95" i="17"/>
  <c r="E6" i="17"/>
  <c r="E97" i="17" s="1"/>
  <c r="C97" i="17"/>
  <c r="C96" i="17" l="1"/>
  <c r="E96" i="17"/>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O11" i="2" s="1"/>
  <c r="C80" i="17" s="1"/>
  <c r="J10" i="2"/>
  <c r="J9" i="2"/>
  <c r="O9" i="2" s="1"/>
  <c r="C54" i="17" s="1"/>
  <c r="J8" i="2"/>
  <c r="O8" i="2" s="1"/>
  <c r="C41" i="17" s="1"/>
  <c r="J7" i="2"/>
  <c r="J6" i="2"/>
  <c r="O6" i="2" s="1"/>
  <c r="C15" i="17" s="1"/>
  <c r="J5" i="2"/>
  <c r="O5" i="2" s="1"/>
  <c r="C2" i="17" s="1"/>
  <c r="O10" i="2" l="1"/>
  <c r="C67" i="17" s="1"/>
  <c r="E67" i="17" s="1"/>
  <c r="E80" i="17"/>
  <c r="C89" i="17"/>
  <c r="E89" i="17" s="1"/>
  <c r="E54" i="17"/>
  <c r="C63" i="17"/>
  <c r="E63" i="17" s="1"/>
  <c r="E41" i="17"/>
  <c r="C50" i="17"/>
  <c r="E50" i="17" s="1"/>
  <c r="E15" i="17"/>
  <c r="C24" i="17"/>
  <c r="E24" i="17" s="1"/>
  <c r="E2" i="17"/>
  <c r="C11" i="17"/>
  <c r="O7" i="2"/>
  <c r="C28" i="17" s="1"/>
  <c r="C9" i="1"/>
  <c r="C93" i="17" l="1"/>
  <c r="C76" i="17"/>
  <c r="E76" i="17" s="1"/>
  <c r="E28" i="17"/>
  <c r="C37" i="17"/>
  <c r="E37" i="17" s="1"/>
  <c r="E11" i="17"/>
  <c r="E24" i="14"/>
  <c r="E102" i="17" l="1"/>
  <c r="E93" i="17"/>
  <c r="C102" i="17"/>
  <c r="K25" i="14"/>
  <c r="B17" i="1" s="1"/>
  <c r="D17" i="1" l="1"/>
  <c r="B16" i="5"/>
  <c r="K5" i="3" l="1"/>
  <c r="K6" i="3"/>
  <c r="K7" i="3"/>
  <c r="K8" i="3"/>
  <c r="K9" i="3"/>
  <c r="K10" i="3"/>
  <c r="K11" i="3"/>
  <c r="K12" i="3"/>
  <c r="K13" i="3"/>
  <c r="K14" i="3"/>
  <c r="K15" i="3"/>
  <c r="K16" i="3"/>
  <c r="K17" i="3"/>
  <c r="K18" i="3"/>
  <c r="K19" i="3"/>
  <c r="K20" i="3"/>
  <c r="K21" i="3"/>
  <c r="K22" i="3"/>
  <c r="K23" i="3"/>
  <c r="K24" i="3"/>
  <c r="K25" i="3"/>
  <c r="K26" i="3"/>
  <c r="K27" i="3"/>
  <c r="K28" i="3"/>
  <c r="K4" i="3"/>
  <c r="N20" i="3" l="1"/>
  <c r="N21" i="3"/>
  <c r="N22" i="3"/>
  <c r="N23" i="3"/>
  <c r="N24" i="3"/>
  <c r="N25" i="3"/>
  <c r="N26" i="3"/>
  <c r="N27" i="3"/>
  <c r="F45" i="2"/>
  <c r="K45" i="2"/>
  <c r="N5" i="3" l="1"/>
  <c r="O5" i="3" s="1"/>
  <c r="C16" i="17" s="1"/>
  <c r="N6" i="3"/>
  <c r="O6" i="3" s="1"/>
  <c r="C29" i="17" s="1"/>
  <c r="N7" i="3"/>
  <c r="O7" i="3" s="1"/>
  <c r="C42" i="17" s="1"/>
  <c r="N8" i="3"/>
  <c r="O8" i="3" s="1"/>
  <c r="C55" i="17" s="1"/>
  <c r="N9" i="3"/>
  <c r="O9" i="3" s="1"/>
  <c r="C68" i="17" s="1"/>
  <c r="N10" i="3"/>
  <c r="O10" i="3" s="1"/>
  <c r="C81" i="17" s="1"/>
  <c r="N11" i="3"/>
  <c r="N12" i="3"/>
  <c r="N13" i="3"/>
  <c r="N14" i="3"/>
  <c r="N15" i="3"/>
  <c r="N16" i="3"/>
  <c r="N17" i="3"/>
  <c r="N18" i="3"/>
  <c r="N19" i="3"/>
  <c r="N28" i="3"/>
  <c r="N4" i="3"/>
  <c r="O4" i="3" s="1"/>
  <c r="C3" i="17" s="1"/>
  <c r="E81" i="17" l="1"/>
  <c r="E87" i="17" s="1"/>
  <c r="E90" i="17" s="1"/>
  <c r="C87" i="17"/>
  <c r="C90" i="17" s="1"/>
  <c r="E68" i="17"/>
  <c r="E74" i="17" s="1"/>
  <c r="E77" i="17" s="1"/>
  <c r="C74" i="17"/>
  <c r="C77" i="17" s="1"/>
  <c r="E55" i="17"/>
  <c r="E61" i="17" s="1"/>
  <c r="E64" i="17" s="1"/>
  <c r="C61" i="17"/>
  <c r="C64" i="17" s="1"/>
  <c r="E42" i="17"/>
  <c r="E48" i="17" s="1"/>
  <c r="E51" i="17" s="1"/>
  <c r="C48" i="17"/>
  <c r="C51" i="17" s="1"/>
  <c r="E29" i="17"/>
  <c r="E35" i="17" s="1"/>
  <c r="E38" i="17" s="1"/>
  <c r="C35" i="17"/>
  <c r="C38" i="17" s="1"/>
  <c r="C94" i="17"/>
  <c r="C100" i="17" s="1"/>
  <c r="E16" i="17"/>
  <c r="E22" i="17" s="1"/>
  <c r="E25" i="17" s="1"/>
  <c r="C22" i="17"/>
  <c r="C25" i="17" s="1"/>
  <c r="E3" i="17"/>
  <c r="C9" i="17"/>
  <c r="C12" i="17" s="1"/>
  <c r="G25" i="4"/>
  <c r="B18" i="1" s="1"/>
  <c r="C103" i="17" l="1"/>
  <c r="D94" i="17" s="1"/>
  <c r="D80" i="17"/>
  <c r="D84" i="17"/>
  <c r="D88" i="17"/>
  <c r="D89" i="17"/>
  <c r="D82" i="17"/>
  <c r="D86" i="17"/>
  <c r="D83" i="17"/>
  <c r="D85" i="17"/>
  <c r="D81" i="17"/>
  <c r="D68" i="17"/>
  <c r="D67" i="17"/>
  <c r="D73" i="17"/>
  <c r="D76" i="17"/>
  <c r="D71" i="17"/>
  <c r="D75" i="17"/>
  <c r="D72" i="17"/>
  <c r="D70" i="17"/>
  <c r="D69" i="17"/>
  <c r="D93" i="17"/>
  <c r="D95" i="17"/>
  <c r="D101" i="17"/>
  <c r="D98" i="17"/>
  <c r="D62" i="17"/>
  <c r="D60" i="17"/>
  <c r="D63" i="17"/>
  <c r="D57" i="17"/>
  <c r="D58" i="17"/>
  <c r="D55" i="17"/>
  <c r="D56" i="17"/>
  <c r="D54" i="17"/>
  <c r="D59" i="17"/>
  <c r="D99" i="17"/>
  <c r="D96" i="17"/>
  <c r="D102" i="17"/>
  <c r="D49" i="17"/>
  <c r="D45" i="17"/>
  <c r="D47" i="17"/>
  <c r="D41" i="17"/>
  <c r="D46" i="17"/>
  <c r="D43" i="17"/>
  <c r="D44" i="17"/>
  <c r="D42" i="17"/>
  <c r="D50" i="17"/>
  <c r="D32" i="17"/>
  <c r="D33" i="17"/>
  <c r="D34" i="17"/>
  <c r="D29" i="17"/>
  <c r="D37" i="17"/>
  <c r="D28" i="17"/>
  <c r="D31" i="17"/>
  <c r="D30" i="17"/>
  <c r="D36" i="17"/>
  <c r="D16" i="17"/>
  <c r="D23" i="17"/>
  <c r="D24" i="17"/>
  <c r="D18" i="17"/>
  <c r="D20" i="17"/>
  <c r="D17" i="17"/>
  <c r="D19" i="17"/>
  <c r="D15" i="17"/>
  <c r="D21" i="17"/>
  <c r="D18" i="1"/>
  <c r="E9" i="17"/>
  <c r="E12" i="17" s="1"/>
  <c r="E94" i="17"/>
  <c r="E100" i="17" s="1"/>
  <c r="E103" i="17" s="1"/>
  <c r="D3" i="17"/>
  <c r="D11" i="17"/>
  <c r="D6" i="17"/>
  <c r="D5" i="17"/>
  <c r="D2" i="17"/>
  <c r="D10" i="17"/>
  <c r="D8" i="17"/>
  <c r="D4" i="17"/>
  <c r="D7" i="17"/>
  <c r="O46" i="2"/>
  <c r="D97" i="17" l="1"/>
  <c r="D64" i="17"/>
  <c r="D103" i="17"/>
  <c r="D90" i="17"/>
  <c r="D77" i="17"/>
  <c r="D51" i="17"/>
  <c r="D38" i="17"/>
  <c r="D25" i="17"/>
  <c r="B15" i="1"/>
  <c r="D15" i="1" s="1"/>
  <c r="G3" i="17"/>
  <c r="G81" i="17"/>
  <c r="G29" i="17"/>
  <c r="G42" i="17"/>
  <c r="G68" i="17"/>
  <c r="G16" i="17"/>
  <c r="G55" i="17"/>
  <c r="B27" i="1"/>
  <c r="D12" i="17"/>
  <c r="E23" i="10"/>
  <c r="B25" i="1" s="1"/>
  <c r="E24" i="4"/>
  <c r="D27" i="1" l="1"/>
  <c r="D25" i="1"/>
  <c r="K29" i="3"/>
  <c r="N29" i="3"/>
  <c r="E45" i="9"/>
  <c r="B21" i="1" s="1"/>
  <c r="D21" i="1" s="1"/>
  <c r="E23" i="8"/>
  <c r="B20" i="1" s="1"/>
  <c r="D20" i="1" s="1"/>
  <c r="N46" i="2"/>
  <c r="J46" i="2" l="1"/>
  <c r="O30" i="3"/>
  <c r="G18" i="6"/>
  <c r="B19" i="1" s="1"/>
  <c r="B16" i="1" l="1"/>
  <c r="D16" i="1" s="1"/>
  <c r="B23" i="1" l="1"/>
  <c r="D19" i="1"/>
  <c r="D23" i="1" s="1"/>
  <c r="D29" i="1" s="1"/>
  <c r="D32" i="1" s="1"/>
  <c r="B29" i="1" l="1"/>
  <c r="C32" i="1"/>
  <c r="D24" i="1"/>
  <c r="A24" i="1"/>
  <c r="C29" i="1" l="1"/>
  <c r="C15" i="1"/>
  <c r="C21" i="1"/>
  <c r="C17" i="1"/>
  <c r="C20" i="1"/>
  <c r="C16" i="1"/>
  <c r="C27" i="1"/>
  <c r="C19" i="1"/>
  <c r="C18" i="1"/>
  <c r="C25" i="1"/>
  <c r="C34" i="1" l="1"/>
</calcChain>
</file>

<file path=xl/sharedStrings.xml><?xml version="1.0" encoding="utf-8"?>
<sst xmlns="http://schemas.openxmlformats.org/spreadsheetml/2006/main" count="516" uniqueCount="324">
  <si>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</si>
  <si>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</si>
  <si>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</si>
  <si>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</si>
  <si>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</si>
  <si>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</si>
  <si>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</si>
  <si>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</si>
  <si>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</si>
  <si>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</si>
  <si>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</si>
  <si>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</si>
  <si>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</si>
  <si>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</si>
  <si>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</si>
  <si>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</si>
  <si>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</si>
  <si>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</si>
  <si>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</si>
  <si>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</si>
  <si>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</si>
  <si>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</si>
  <si>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</si>
  <si>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</si>
  <si>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</si>
  <si>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</si>
  <si>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</si>
  <si>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</si>
  <si>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</si>
  <si>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</si>
  <si>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</si>
  <si>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</si>
  <si>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</si>
  <si>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</si>
  <si>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</si>
  <si>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</si>
  <si>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</si>
  <si>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</si>
  <si>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</si>
  <si>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</si>
  <si>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</si>
  <si>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</si>
  <si>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</si>
  <si>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</si>
  <si>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</si>
  <si>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</si>
  <si>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</si>
  <si>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</si>
  <si>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</si>
  <si>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</si>
  <si>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</si>
  <si>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</si>
  <si>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</si>
  <si>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</si>
  <si>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</si>
  <si>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</si>
  <si>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</si>
  <si>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</si>
  <si>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</si>
  <si>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</si>
  <si>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</si>
  <si>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</si>
  <si>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</si>
  <si>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</si>
  <si>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</si>
  <si>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</si>
  <si>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</si>
  <si>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</si>
  <si>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</si>
  <si>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</si>
  <si>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</si>
  <si>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</si>
  <si>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</si>
  <si>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</si>
  <si>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</si>
  <si>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</si>
  <si>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</si>
  <si>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</si>
  <si>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</si>
  <si>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</si>
  <si>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</si>
  <si>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</si>
  <si>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</si>
  <si>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</si>
  <si>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</si>
  <si>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</si>
  <si>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</si>
  <si>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</si>
  <si>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</si>
  <si>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</si>
  <si>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</si>
  <si>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</si>
  <si>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</si>
  <si>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</si>
  <si>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</si>
  <si>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</si>
  <si>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</si>
  <si>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</si>
  <si>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</si>
  <si>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</si>
  <si>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</si>
  <si>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</si>
  <si>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</si>
  <si>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</si>
  <si>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</si>
  <si>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</si>
  <si>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</si>
  <si>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</si>
  <si>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</si>
  <si>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</si>
  <si>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r>
      <t xml:space="preserve">Επαγγελματίες
</t>
    </r>
    <r>
      <rPr>
        <b/>
        <sz val="11"/>
        <color theme="1"/>
        <rFont val="Calibri"/>
        <family val="2"/>
        <charset val="161"/>
        <scheme val="minor"/>
      </rPr>
      <t xml:space="preserve">
Professionals</t>
    </r>
  </si>
  <si>
    <t>Κατηγορία έργου</t>
  </si>
  <si>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</si>
  <si>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</si>
  <si>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</si>
  <si>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</si>
  <si>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</si>
  <si>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</si>
  <si>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</si>
  <si>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Για να υπολογιστεί το σύνολο, πρέπει να συμπληρώσετε υποχρεωτικά την περιγραφή.</t>
  </si>
  <si>
    <t>The total is calculated, only if you fill in the description.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</si>
  <si>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</si>
  <si>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</si>
  <si>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</si>
  <si>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 επί του συνόλου
% of the total</t>
  </si>
  <si>
    <t>Φύλλο Προϋπολογισμός</t>
  </si>
  <si>
    <t>Φύλλο Προσωπικό</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</si>
  <si>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</si>
  <si>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</si>
  <si>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</si>
  <si>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</si>
  <si>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</si>
  <si>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Φύλλο Ταξίδια</t>
  </si>
  <si>
    <t>→ Συμπληρώστε τον σκοπό του ταξιδιού και τον προορισμό.</t>
  </si>
  <si>
    <t>Φύλλο Αποσβέσεις</t>
  </si>
  <si>
    <t>→ Συμπληρώστε τα απαραίτητα αριθμητικά πεδία.</t>
  </si>
  <si>
    <t>Φύλλο Κόστος Εξοπλισμού</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</si>
  <si>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</si>
  <si>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</si>
  <si>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Φύλλο αναλώσιμα</t>
  </si>
  <si>
    <t>Φύλλο υπεργολαβίες</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</si>
  <si>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</si>
  <si>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</si>
  <si>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Φύλλο λοιπές άμεσες δαπάνες</t>
  </si>
  <si>
    <t>Φύλλο κόστος ανακατασκευής</t>
  </si>
  <si>
    <t>→ Δεν μπορεί να υπερβαίνει το 50% των επιλέξιμων άμεσων δαπανών.</t>
  </si>
  <si>
    <t>Φύλλο Όρια</t>
  </si>
  <si>
    <t>ΠΡΟΫΠΟΛΟΓΙΣΜΟΣ / BUDGET</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</si>
  <si>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</si>
  <si>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</si>
  <si>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</si>
  <si>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 xml:space="preserve">     → Επιλέξτε την κατηγορία του έργου ανάλογα με την πρόσκληση εκδήλωσης ενδιαφέροντος.</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</si>
  <si>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</si>
  <si>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</si>
  <si>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</si>
  <si>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</si>
  <si>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</si>
  <si>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</si>
  <si>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</si>
  <si>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</si>
  <si>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</si>
  <si>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</si>
  <si>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</si>
  <si>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</si>
  <si>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</si>
  <si>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</si>
  <si>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Φορέας ή Εταίρος
Project Promoter or Partner</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</si>
  <si>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</si>
  <si>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</si>
  <si>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</si>
  <si>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</si>
  <si>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</si>
  <si>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</si>
  <si>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</si>
  <si>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</si>
  <si>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1. Ενδυνάμωση ευπαθών ομάδων
Κατηγορίες: Μεσαία &amp; Μεγάλη 300Κ</t>
  </si>
  <si>
    <t>2. Ενίσχυση της συνηγορίας και του εποπτικού ρόλου της κοινωνίας των πολιτών
Κατηγορίες: Μεσαία &amp; Μεγάλη 200Κ</t>
  </si>
  <si>
    <t>Ποσοστό απόσβεσης 
Depreciation rate</t>
  </si>
  <si>
    <t>→ Συμπληρώστε την περιγραφή, την αιτιολόγηση καθώς και το ποσό.</t>
  </si>
  <si>
    <t>ΓΕΝΙΚΗ ΣΗΜΕΙΩΣΗ</t>
  </si>
  <si>
    <t>Κατηγορία κόστους</t>
  </si>
  <si>
    <t>Κόστος ανακατασκευής ή ανακαίνισης ακινήτου / Cost of reconstruction or renovation of property</t>
  </si>
  <si>
    <t>Έμμεσες Δαπάνες / Indirect Costs</t>
  </si>
  <si>
    <t>ΠΡΟΫΠΟΛΟΓΙΣΜΟΣ ΦΟΡΕΑ ΥΛΟΠΟΙΗΣΗΣ
PROJECT PROMOTERS' BUDGET</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</si>
  <si>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</si>
  <si>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</si>
  <si>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</si>
  <si>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</si>
  <si>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</si>
  <si>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</si>
  <si>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</si>
  <si>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</si>
  <si>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</si>
  <si>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t>ΠΡΟΫΠΟΛΟΓΙΣΜΟΣ ΕΤΑΙΡΟΥ Νο.1
PARTNERS' No.1 BUDGET</t>
  </si>
  <si>
    <t>Επιχορήγηση
Maximum amount
of funding</t>
  </si>
  <si>
    <t>ΠΡΟΫΠΟΛΟΓΙΣΜΟΣ ΕΤΑΙΡΟΥ Νο.2
PARTNERS' No.2 BUDGET</t>
  </si>
  <si>
    <t>ΠΡΟΫΠΟΛΟΓΙΣΜΟΣ ΕΤΑΙΡΟΥ Νο.3
PARTNERS' No.3 BUDGET</t>
  </si>
  <si>
    <t>ΠΡΟΫΠΟΛΟΓΙΣΜΟΣ ΕΤΑΙΡΟΥ Νο.4
PARTNERS' No.4 BUDGET</t>
  </si>
  <si>
    <t>ΠΡΟΫΠΟΛΟΓΙΣΜΟΣ ΕΤΑΙΡΟΥ Νο.5
PARTNERS' No.5 BUDGET</t>
  </si>
  <si>
    <t>ΠΡΟΫΠΟΛΟΓΙΣΜΟΣ ΕΤΑΙΡΟΥ Νο.6
PARTNERS' No.6 BUDGET</t>
  </si>
  <si>
    <r>
      <t xml:space="preserve">Κατηγορία έργου </t>
    </r>
    <r>
      <rPr>
        <sz val="14"/>
        <color theme="1"/>
        <rFont val="Calibri"/>
        <family val="2"/>
        <charset val="161"/>
        <scheme val="minor"/>
      </rPr>
      <t>(Μεσαία / Μεγάλη)</t>
    </r>
    <r>
      <rPr>
        <b/>
        <sz val="14"/>
        <color theme="1"/>
        <rFont val="Calibri"/>
        <family val="2"/>
        <charset val="161"/>
        <scheme val="minor"/>
      </rPr>
      <t xml:space="preserve"> / Project category </t>
    </r>
    <r>
      <rPr>
        <sz val="14"/>
        <color theme="1"/>
        <rFont val="Calibri"/>
        <family val="2"/>
        <charset val="161"/>
        <scheme val="minor"/>
      </rPr>
      <t>(Medium / Large) (επιλέξτε / choose)</t>
    </r>
    <r>
      <rPr>
        <b/>
        <sz val="14"/>
        <color theme="1"/>
        <rFont val="Calibri"/>
        <family val="2"/>
        <charset val="161"/>
        <scheme val="minor"/>
      </rPr>
      <t xml:space="preserve"> → → → → → → → →</t>
    </r>
  </si>
  <si>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</si>
  <si>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ΣΥΝΟΛΟ ΠΡΟΫΠΟΛΟΓΙΣΜΟΥ
TOTAL BUDGET</t>
  </si>
  <si>
    <t>→ Σε όλα τα φύλλα των δαπανών θα πρέπει να επιλέγετε εάν η δαπάνη αφορά τον Φορέα Υλοποίησης ή τον εταίρο.</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</si>
  <si>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</si>
  <si>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</si>
  <si>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</si>
  <si>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</si>
  <si>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</si>
  <si>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</si>
  <si>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</si>
  <si>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</si>
  <si>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Μεσαία / Medium</t>
  </si>
  <si>
    <t>Μεγάλη / Large 300Κ</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</si>
  <si>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</si>
  <si>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Από / From</t>
  </si>
  <si>
    <t>Έως / To</t>
  </si>
  <si>
    <t>Μήνες / Months</t>
  </si>
  <si>
    <t>Κατηγορία / Category</t>
  </si>
  <si>
    <r>
      <rPr>
        <b/>
        <sz val="18"/>
        <color theme="1"/>
        <rFont val="Calibri"/>
        <family val="2"/>
        <charset val="161"/>
      </rPr>
      <t xml:space="preserve">← </t>
    </r>
    <r>
      <rPr>
        <b/>
        <sz val="18"/>
        <color theme="1"/>
        <rFont val="Calibri"/>
        <family val="2"/>
        <charset val="161"/>
        <scheme val="minor"/>
      </rPr>
      <t>Ονομασία Έργου / Project title</t>
    </r>
  </si>
  <si>
    <t xml:space="preserve">     → Συμπληρώστε την προβλεπόμενη ημερομηνία έναρξης και λήξης του έργου.</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</si>
  <si>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</si>
  <si>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Φύλλο Επιμέρους Προϋπολογισμοί</t>
  </si>
  <si>
    <t>Το φύλλο αυτό συμπληρώνεται αυτόματα από τα στοιχεία που έχετε εισάγει στα προηγούμενα φύλλα.</t>
  </si>
  <si>
    <t>ποσοστιαία συμμετοχή του καθενός στο έργο.</t>
  </si>
  <si>
    <t>Α</t>
  </si>
  <si>
    <t>Β</t>
  </si>
  <si>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</si>
  <si>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</si>
  <si>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</si>
  <si>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</si>
  <si>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</si>
  <si>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</si>
  <si>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</si>
  <si>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</si>
  <si>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</si>
  <si>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</si>
  <si>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</si>
  <si>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</si>
  <si>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για τον υπολογισμό των έμμεσων δαπανών (ανώτατο ποσοστό 15% επί του κόστους προσωπικού) </t>
  </si>
  <si>
    <t xml:space="preserve">          το οποίο πρέπει να τεκμηριώσετε.</t>
  </si>
  <si>
    <t>→ Συμπληρώστε τα ονόματεπώνυμα του προσωπικού που πρόκειται να απασχοληθούν στο έργο και τα καθήκοντά τους.</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</si>
  <si>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</si>
  <si>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αποσβένεται και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</si>
  <si>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</si>
  <si>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</si>
  <si>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</si>
  <si>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</si>
  <si>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γίνεται διαχωρισμός στα κόστη του Φορέα Υλοποίησης  και κάθε εταίρου ξεχωριστά και εμφανίζεται</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</si>
  <si>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</si>
  <si>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</si>
  <si>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xml:space="preserve">→ Πρόκειται για δαπάνες που προκύπτουν άμεσα και είναι αναγκαίες για την υλοποίηση του έργου όπως π.χ. έξοδα δημοσίευσης, </t>
  </si>
  <si>
    <t>→ Για τις υπεργολαβίες πρέπει να τηρούνται οι κανόνες για τις αναθέσεις / προμήθειες τις οποίες θα βρείτε στις αναλυτικές οδηγίες.</t>
  </si>
  <si>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</si>
  <si>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</si>
  <si>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</si>
  <si>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</si>
  <si>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 xml:space="preserve">   Ονοματεπώνυμο προσωπικού
   Name of Staff Member</t>
  </si>
  <si>
    <r>
      <t>Υπάλληλοι
Employees</t>
    </r>
    <r>
      <rPr>
        <sz val="11"/>
        <color theme="1"/>
        <rFont val="Calibri"/>
        <family val="2"/>
        <scheme val="minor"/>
      </rPr>
      <t/>
    </r>
  </si>
  <si>
    <r>
      <t xml:space="preserve">Λοιπές άμεσες δαπάνες </t>
    </r>
    <r>
      <rPr>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 </t>
    </r>
    <r>
      <rPr>
        <sz val="12"/>
        <color theme="1"/>
        <rFont val="Calibri"/>
        <family val="2"/>
        <charset val="161"/>
        <scheme val="minor"/>
      </rPr>
      <t>(costs directly incurred by the project contract costs such as publications, assessment costs, expenses audits, translations, etc.)</t>
    </r>
  </si>
  <si>
    <t>a x b x (c+d+e) + f (1)</t>
  </si>
  <si>
    <t>b x ( g + h ) (2)</t>
  </si>
  <si>
    <t>(1) + (2)</t>
  </si>
  <si>
    <t>Συνολικό κόστος ταξιδίων / Total travel costs</t>
  </si>
  <si>
    <t>Περιγραφή εξοπλισμού
Description of equipment</t>
  </si>
  <si>
    <t>Συνολικό κόστος υπεργολαβιών
Total subcontracting costs</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</si>
  <si>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</si>
  <si>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t>Συνολικό κόστος
Total cost
a x b x c x f x ( d ÷ e )</t>
  </si>
  <si>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</si>
  <si>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</si>
  <si>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Instructions on how to fill in the form</t>
  </si>
  <si>
    <t>General Remarks</t>
  </si>
  <si>
    <t>Sheet: “Budget”</t>
  </si>
  <si>
    <t>Sheet: “Personnel”</t>
  </si>
  <si>
    <t>Sheet: “Travel”</t>
  </si>
  <si>
    <t>Sheet: “Depreciation”</t>
  </si>
  <si>
    <t>Sheet: “Equipment cost:</t>
  </si>
  <si>
    <t>Sheet: “Consumables”</t>
  </si>
  <si>
    <t>Sheet: “Subcontracting”</t>
  </si>
  <si>
    <t>Sheet: “Other direct costs”</t>
  </si>
  <si>
    <t>Sheet: “Reconstruction costs”</t>
  </si>
  <si>
    <t>Sheet: “Budget breakdown”</t>
  </si>
  <si>
    <t>Sheet: “Limits”</t>
  </si>
  <si>
    <t>→ In every sheet of the budget form, you need to specify whether each budget line concerns the Project Promoter or Partner.</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</si>
  <si>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</si>
  <si>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 Please fill in all cells highlighted yellow. Specifically:</t>
  </si>
  <si>
    <t xml:space="preserve">     → Select the project category, according to the specifications of the corresponding open call for proposals.</t>
  </si>
  <si>
    <t xml:space="preserve">     → Fill in the legal name of the Project Promoter, as well as the name of the project.</t>
  </si>
  <si>
    <t>Select the open call for which you wish to submit a project proposal.</t>
  </si>
  <si>
    <t xml:space="preserve">     → Specify the rate for the calculation of the indirect expenditures for the project (maximum rate permitted: 15%), which should be justified.</t>
  </si>
  <si>
    <t xml:space="preserve">     → Fill in the estimated start and end date of the project.</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</si>
  <si>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</si>
  <si>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</si>
  <si>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</si>
  <si>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 Fill in the purpose and destination of the travel.</t>
  </si>
  <si>
    <t>→ Fill in the necessary cells, after consulting with the detailed instructions found at the bottom of the table.</t>
  </si>
  <si>
    <t>→ Fill in the description and justification of the equipment that will be depreciated and charged to the project budget.</t>
  </si>
  <si>
    <t>→ Fill in the necessary cells.</t>
  </si>
  <si>
    <t>→ As Project Promoter of Partner, in order to include this expense category, you will need to justify that the equipment is necessary to achieve</t>
  </si>
  <si>
    <t xml:space="preserve">     the project results. During the project implementation, you will need to keep and present all necessary documents (asset registry, accounting</t>
  </si>
  <si>
    <t xml:space="preserve">      books or other equivalent documents) that verify the corresponding costs.</t>
  </si>
  <si>
    <t>→ Fill in the description, justification, as well as the other cells specified for each item</t>
  </si>
  <si>
    <t>→ It is necessary to justify in writing that all equipment listed is needed to achieve the project results.</t>
  </si>
  <si>
    <t>→ Fill in the description, justification, as well as the other cells specified for each item.</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</si>
  <si>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</si>
  <si>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</si>
  <si>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</si>
  <si>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</si>
  <si>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 Fill in the description, justification, as well as corresponding amount</t>
  </si>
  <si>
    <t>→ Other direct costs refer to costs that are directly derived from the project implementation contract, such as publication or translation costs,</t>
  </si>
  <si>
    <t xml:space="preserve">     evaluation costs, audit costs, etc.</t>
  </si>
  <si>
    <t>→ Fill in the description, justification, as well as corresponding amount.</t>
  </si>
  <si>
    <t>→ Reconstruction and renovation costs cannot exceed 50% of the eligible direct project expenditures.</t>
  </si>
  <si>
    <t xml:space="preserve">This sheet distinguishes between the budget of the Project Promoter and Partner(s) and presents the contribution of each entity (in % of </t>
  </si>
  <si>
    <t xml:space="preserve">In this sheet, the upper limits for the daily travel expenditure (per diem) for travels outside of Greece are presented, along with the </t>
  </si>
  <si>
    <t>recommended salary cost per each employee tier /category.</t>
  </si>
  <si>
    <t>the total project budget).</t>
  </si>
  <si>
    <t>This sheet is automatically filled in, using the data provided in the other sheets of the spreadsheet.</t>
  </si>
  <si>
    <t>4. Προάσπιση των ανθρωπίνων δικαιωμάτων / Increased support for human rights</t>
  </si>
  <si>
    <t>3. Ενίσχυση της συμμετοχής των πολιτών στα κοινά / Increased citizen participation in civic activities</t>
  </si>
  <si>
    <t>Ποσοστό επιχορήγησης / Grant rate→</t>
  </si>
  <si>
    <t>Αιτούμενη Επιχορήγηση (100% του προϋπολογισμού) / Required grant (100% of the budget)</t>
  </si>
  <si>
    <t>;</t>
  </si>
  <si>
    <t>ΣΥΝΟΛΟ /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</si>
</sst>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164" formatCode="_-* #,##0\ _€_-;\-* #,##0\ _€_-;_-* &quot;-&quot;\ _€_-;_-@_-"/>
    <numFmt numFmtId="165" formatCode="_-* #,##0.00\ _€_-;\-* #,##0.00\ _€_-;_-* &quot;-&quot;??\ _€_-;_-@_-"/>
    <numFmt numFmtId="166" formatCode="_-* #,##0\ _€_-;\-* #,##0\ _€_-;_-* &quot;-&quot;??\ _€_-;_-@_-"/>
    <numFmt numFmtId="167" formatCode="#,##0.00\ &quot;€&quot;"/>
    <numFmt numFmtId="168" formatCode="#,##0\ &quot;€&quot;"/>
    <numFmt numFmtId="169" formatCode="_-* #,##0.00\ &quot;€&quot;_-;\-* #,##0.00\ &quot;€&quot;_-;_-* &quot;-&quot;\ &quot;€&quot;_-;_-@_-"/>
    <numFmt numFmtId="170" formatCode="#,##0.0000"/>
  </numFmts>
  <fonts count="43">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6"/>
      <name val="Calibri"/>
      <family val="2"/>
      <scheme val="minor"/>
    </font>
    <font>
      <sz val="16"/>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sz val="9"/>
      <color theme="1"/>
      <name val="Calibri"/>
      <family val="2"/>
      <charset val="161"/>
      <scheme val="minor"/>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sz val="8"/>
      <color theme="0"/>
      <name val="Calibri"/>
      <family val="2"/>
      <charset val="161"/>
      <scheme val="minor"/>
    </font>
    <font>
      <sz val="9"/>
      <color theme="0"/>
      <name val="Calibri"/>
      <family val="2"/>
      <charset val="161"/>
      <scheme val="minor"/>
    </font>
    <font>
      <b/>
      <sz val="22"/>
      <color rgb="FFFF0000"/>
      <name val="Calibri"/>
      <family val="2"/>
      <charset val="161"/>
      <scheme val="minor"/>
    </font>
    <font>
      <b/>
      <i/>
      <sz val="18"/>
      <color theme="1"/>
      <name val="Calibri"/>
      <family val="2"/>
      <charset val="161"/>
      <scheme val="minor"/>
    </font>
    <font>
      <b/>
      <sz val="18"/>
      <color theme="1"/>
      <name val="Calibri"/>
      <family val="2"/>
      <charset val="161"/>
    </font>
    <font>
      <b/>
      <sz val="24"/>
      <color theme="1"/>
      <name val="Calibri"/>
      <family val="2"/>
      <charset val="161"/>
      <scheme val="minor"/>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0" fontId="27" fillId="0" borderId="0" applyNumberFormat="0" applyFill="0" applyBorder="0" applyAlignment="0" applyProtection="0"/>
  </cellStyleXfs>
  <cellXfs count="458">
    <xf numFmtId="0" fontId="0" fillId="0" borderId="0" xfId="0"/>
    <xf numFmtId="0" fontId="0" fillId="6" borderId="0" xfId="0" applyFont="1" applyFill="1" applyProtection="1">
      <protection hidden="1"/>
    </xf>
    <xf numFmtId="0" fontId="0" fillId="6" borderId="2" xfId="0" applyFont="1" applyFill="1" applyBorder="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6" xfId="0" applyFont="1" applyFill="1" applyBorder="1" applyProtection="1">
      <protection hidden="1"/>
    </xf>
    <xf numFmtId="0" fontId="5" fillId="0" borderId="30"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38" fontId="0" fillId="0" borderId="32" xfId="0" applyNumberFormat="1" applyFont="1" applyBorder="1" applyProtection="1">
      <protection locked="0"/>
    </xf>
    <xf numFmtId="167" fontId="0" fillId="0" borderId="19" xfId="0" applyNumberFormat="1" applyFont="1" applyBorder="1" applyProtection="1">
      <protection locked="0"/>
    </xf>
    <xf numFmtId="38" fontId="0" fillId="0" borderId="33" xfId="0" applyNumberFormat="1" applyFont="1" applyBorder="1" applyProtection="1">
      <protection locked="0"/>
    </xf>
    <xf numFmtId="167" fontId="0" fillId="0" borderId="20" xfId="0" applyNumberFormat="1" applyFont="1" applyBorder="1" applyProtection="1">
      <protection locked="0"/>
    </xf>
    <xf numFmtId="0" fontId="5" fillId="0" borderId="36"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50"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38" fontId="3" fillId="0" borderId="35" xfId="0" applyNumberFormat="1" applyFont="1" applyBorder="1" applyAlignment="1" applyProtection="1">
      <alignment vertical="center"/>
      <protection locked="0"/>
    </xf>
    <xf numFmtId="38" fontId="3" fillId="0" borderId="9" xfId="0" applyNumberFormat="1" applyFont="1" applyBorder="1" applyAlignment="1" applyProtection="1">
      <alignment vertical="center"/>
      <protection locked="0"/>
    </xf>
    <xf numFmtId="38" fontId="3" fillId="0" borderId="13" xfId="0" applyNumberFormat="1" applyFont="1" applyBorder="1" applyAlignment="1" applyProtection="1">
      <alignment vertical="center"/>
      <protection hidden="1"/>
    </xf>
    <xf numFmtId="0" fontId="3" fillId="8" borderId="18" xfId="0" applyFont="1" applyFill="1" applyBorder="1" applyAlignment="1" applyProtection="1">
      <alignment vertical="center"/>
      <protection hidden="1"/>
    </xf>
    <xf numFmtId="0" fontId="3" fillId="8" borderId="14" xfId="0" applyFont="1" applyFill="1" applyBorder="1" applyAlignment="1" applyProtection="1">
      <alignment vertical="center"/>
      <protection hidden="1"/>
    </xf>
    <xf numFmtId="0" fontId="3" fillId="8" borderId="3" xfId="0" applyFont="1" applyFill="1" applyBorder="1" applyAlignment="1" applyProtection="1">
      <alignment vertical="center"/>
      <protection hidden="1"/>
    </xf>
    <xf numFmtId="4" fontId="3" fillId="0" borderId="20" xfId="0" applyNumberFormat="1" applyFont="1" applyBorder="1" applyAlignment="1" applyProtection="1">
      <alignment vertical="center"/>
      <protection locked="0"/>
    </xf>
    <xf numFmtId="0" fontId="3" fillId="0" borderId="44" xfId="0" applyFont="1" applyBorder="1" applyAlignment="1" applyProtection="1">
      <alignment vertical="center"/>
      <protection locked="0"/>
    </xf>
    <xf numFmtId="0" fontId="8" fillId="0" borderId="13"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0" fontId="8" fillId="0" borderId="56"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5" fillId="0" borderId="59"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11" fillId="0" borderId="28" xfId="0" applyFont="1" applyBorder="1" applyAlignment="1" applyProtection="1">
      <alignment vertical="center" wrapText="1"/>
      <protection hidden="1"/>
    </xf>
    <xf numFmtId="0" fontId="5" fillId="0" borderId="62" xfId="0" applyFont="1" applyBorder="1" applyAlignment="1" applyProtection="1">
      <alignment horizontal="center" vertical="center" wrapText="1"/>
      <protection hidden="1"/>
    </xf>
    <xf numFmtId="167" fontId="0" fillId="0" borderId="49" xfId="0" applyNumberFormat="1" applyFont="1" applyBorder="1" applyProtection="1">
      <protection locked="0"/>
    </xf>
    <xf numFmtId="167" fontId="0" fillId="0" borderId="44" xfId="0" applyNumberFormat="1" applyFont="1" applyBorder="1" applyProtection="1">
      <protection locked="0"/>
    </xf>
    <xf numFmtId="0" fontId="5" fillId="0" borderId="18" xfId="0" applyFont="1" applyBorder="1" applyAlignment="1" applyProtection="1">
      <alignment horizontal="center" vertical="center" wrapText="1"/>
      <protection hidden="1"/>
    </xf>
    <xf numFmtId="0" fontId="5" fillId="0" borderId="56"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0" fillId="8" borderId="51" xfId="0" applyFont="1" applyFill="1" applyBorder="1" applyAlignment="1" applyProtection="1">
      <alignment vertical="center"/>
      <protection hidden="1"/>
    </xf>
    <xf numFmtId="38" fontId="0" fillId="7" borderId="37" xfId="0" applyNumberFormat="1" applyFont="1" applyFill="1" applyBorder="1" applyAlignment="1" applyProtection="1">
      <alignment vertical="center"/>
      <protection hidden="1"/>
    </xf>
    <xf numFmtId="0" fontId="0" fillId="8" borderId="38" xfId="0" applyFont="1" applyFill="1" applyBorder="1" applyAlignment="1" applyProtection="1">
      <alignment vertical="center"/>
      <protection hidden="1"/>
    </xf>
    <xf numFmtId="0" fontId="0" fillId="8" borderId="47"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6" xfId="0" applyFont="1" applyFill="1" applyBorder="1" applyAlignment="1" applyProtection="1">
      <alignment vertical="center"/>
      <protection hidden="1"/>
    </xf>
    <xf numFmtId="0" fontId="0" fillId="8" borderId="58" xfId="0" applyFont="1" applyFill="1" applyBorder="1" applyAlignment="1" applyProtection="1">
      <alignment vertical="center"/>
      <protection hidden="1"/>
    </xf>
    <xf numFmtId="0" fontId="0" fillId="8" borderId="41" xfId="0" applyFont="1" applyFill="1" applyBorder="1" applyAlignment="1" applyProtection="1">
      <alignment vertical="center"/>
      <protection hidden="1"/>
    </xf>
    <xf numFmtId="0" fontId="0" fillId="8" borderId="21" xfId="0" applyFont="1" applyFill="1" applyBorder="1" applyAlignment="1" applyProtection="1">
      <alignment vertical="center"/>
      <protection hidden="1"/>
    </xf>
    <xf numFmtId="0" fontId="0" fillId="8" borderId="48" xfId="0" applyFont="1" applyFill="1" applyBorder="1" applyAlignment="1" applyProtection="1">
      <alignment vertical="center"/>
      <protection hidden="1"/>
    </xf>
    <xf numFmtId="42" fontId="0" fillId="7" borderId="40"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0" borderId="53" xfId="0" applyFont="1" applyBorder="1" applyProtection="1">
      <protection hidden="1"/>
    </xf>
    <xf numFmtId="0" fontId="0" fillId="0" borderId="54" xfId="0" applyFont="1" applyBorder="1" applyProtection="1">
      <protection hidden="1"/>
    </xf>
    <xf numFmtId="0" fontId="21" fillId="0" borderId="36" xfId="0" applyFont="1" applyBorder="1" applyAlignment="1" applyProtection="1">
      <alignment horizontal="center" vertical="center" wrapText="1"/>
      <protection hidden="1"/>
    </xf>
    <xf numFmtId="0" fontId="21" fillId="0" borderId="45" xfId="0" applyFont="1" applyBorder="1" applyAlignment="1" applyProtection="1">
      <alignment horizontal="center" vertical="center" wrapText="1"/>
      <protection hidden="1"/>
    </xf>
    <xf numFmtId="0" fontId="21" fillId="0" borderId="51" xfId="0" applyFont="1" applyBorder="1" applyAlignment="1" applyProtection="1">
      <alignment horizontal="center" vertical="center" wrapText="1"/>
      <protection hidden="1"/>
    </xf>
    <xf numFmtId="0" fontId="21" fillId="0" borderId="39" xfId="0" applyFont="1" applyBorder="1" applyAlignment="1" applyProtection="1">
      <alignment horizontal="center" vertical="center" wrapText="1"/>
      <protection hidden="1"/>
    </xf>
    <xf numFmtId="0" fontId="21" fillId="0" borderId="21" xfId="0" applyFont="1" applyBorder="1" applyAlignment="1" applyProtection="1">
      <alignment horizontal="center" vertical="center" wrapText="1"/>
      <protection hidden="1"/>
    </xf>
    <xf numFmtId="0" fontId="21" fillId="0" borderId="40" xfId="0" applyFont="1" applyBorder="1" applyAlignment="1" applyProtection="1">
      <alignment horizontal="center" vertical="center" wrapText="1"/>
      <protection hidden="1"/>
    </xf>
    <xf numFmtId="0" fontId="21" fillId="0" borderId="46" xfId="0" applyFont="1" applyBorder="1" applyAlignment="1" applyProtection="1">
      <alignment horizontal="center" vertical="center" wrapText="1"/>
      <protection hidden="1"/>
    </xf>
    <xf numFmtId="0" fontId="21" fillId="0" borderId="52" xfId="0" applyFont="1" applyBorder="1" applyAlignment="1" applyProtection="1">
      <alignment horizontal="center" vertical="center" wrapText="1"/>
      <protection hidden="1"/>
    </xf>
    <xf numFmtId="0" fontId="19" fillId="0" borderId="19" xfId="0" applyFont="1" applyBorder="1" applyAlignment="1" applyProtection="1">
      <alignment horizontal="left"/>
      <protection locked="0"/>
    </xf>
    <xf numFmtId="0" fontId="19" fillId="0" borderId="49" xfId="0" applyFont="1" applyBorder="1" applyAlignment="1" applyProtection="1">
      <alignment horizontal="left"/>
      <protection locked="0"/>
    </xf>
    <xf numFmtId="38" fontId="19" fillId="0" borderId="11" xfId="0" applyNumberFormat="1" applyFont="1" applyBorder="1" applyProtection="1">
      <protection locked="0"/>
    </xf>
    <xf numFmtId="38" fontId="19" fillId="0" borderId="19" xfId="0" applyNumberFormat="1" applyFont="1" applyBorder="1" applyProtection="1">
      <protection locked="0"/>
    </xf>
    <xf numFmtId="0" fontId="19" fillId="0" borderId="20" xfId="0" applyFont="1" applyBorder="1" applyAlignment="1" applyProtection="1">
      <alignment horizontal="left"/>
      <protection locked="0"/>
    </xf>
    <xf numFmtId="0" fontId="19" fillId="0" borderId="44" xfId="0" applyFont="1" applyBorder="1" applyAlignment="1" applyProtection="1">
      <alignment horizontal="left"/>
      <protection locked="0"/>
    </xf>
    <xf numFmtId="0" fontId="19" fillId="0" borderId="34" xfId="0" applyFont="1" applyBorder="1" applyAlignment="1" applyProtection="1">
      <alignment horizontal="left"/>
      <protection locked="0"/>
    </xf>
    <xf numFmtId="0" fontId="19" fillId="0" borderId="50" xfId="0" applyFont="1" applyBorder="1" applyAlignment="1" applyProtection="1">
      <alignment horizontal="left"/>
      <protection locked="0"/>
    </xf>
    <xf numFmtId="0" fontId="19" fillId="8" borderId="13" xfId="0" applyFont="1" applyFill="1" applyBorder="1" applyProtection="1">
      <protection hidden="1"/>
    </xf>
    <xf numFmtId="0" fontId="19" fillId="8" borderId="2" xfId="0" applyFont="1" applyFill="1" applyBorder="1" applyProtection="1">
      <protection hidden="1"/>
    </xf>
    <xf numFmtId="0" fontId="19" fillId="8" borderId="51" xfId="0" applyFont="1" applyFill="1" applyBorder="1" applyProtection="1">
      <protection hidden="1"/>
    </xf>
    <xf numFmtId="0" fontId="21" fillId="0" borderId="48" xfId="0" applyFont="1" applyBorder="1" applyAlignment="1" applyProtection="1">
      <alignment horizontal="center" vertical="center" wrapText="1"/>
      <protection hidden="1"/>
    </xf>
    <xf numFmtId="164" fontId="19" fillId="7" borderId="13" xfId="0" applyNumberFormat="1" applyFont="1" applyFill="1" applyBorder="1" applyProtection="1">
      <protection hidden="1"/>
    </xf>
    <xf numFmtId="164" fontId="19" fillId="7" borderId="18" xfId="0" applyNumberFormat="1" applyFont="1" applyFill="1" applyBorder="1" applyProtection="1">
      <protection hidden="1"/>
    </xf>
    <xf numFmtId="0" fontId="19" fillId="8" borderId="56" xfId="0" applyFont="1" applyFill="1" applyBorder="1" applyProtection="1">
      <protection hidden="1"/>
    </xf>
    <xf numFmtId="0" fontId="5" fillId="10" borderId="35" xfId="0" applyFont="1" applyFill="1" applyBorder="1" applyAlignment="1" applyProtection="1">
      <alignment horizontal="center"/>
      <protection hidden="1"/>
    </xf>
    <xf numFmtId="0" fontId="5" fillId="10" borderId="36" xfId="0" applyFont="1" applyFill="1" applyBorder="1" applyAlignment="1" applyProtection="1">
      <alignment horizontal="center"/>
      <protection hidden="1"/>
    </xf>
    <xf numFmtId="0" fontId="0" fillId="0" borderId="9" xfId="0" applyBorder="1" applyProtection="1">
      <protection hidden="1"/>
    </xf>
    <xf numFmtId="0" fontId="0" fillId="0" borderId="10" xfId="0" applyBorder="1" applyProtection="1">
      <protection hidden="1"/>
    </xf>
    <xf numFmtId="0" fontId="0" fillId="0" borderId="39" xfId="0" applyBorder="1" applyProtection="1">
      <protection hidden="1"/>
    </xf>
    <xf numFmtId="0" fontId="0" fillId="0" borderId="40" xfId="0" applyBorder="1" applyProtection="1">
      <protection hidden="1"/>
    </xf>
    <xf numFmtId="0" fontId="3" fillId="8" borderId="56" xfId="0" applyFont="1" applyFill="1" applyBorder="1" applyAlignment="1" applyProtection="1">
      <alignment vertical="center"/>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4" fontId="3" fillId="0" borderId="38" xfId="0" applyNumberFormat="1" applyFont="1" applyBorder="1" applyAlignment="1" applyProtection="1">
      <alignment vertical="center"/>
      <protection locked="0"/>
    </xf>
    <xf numFmtId="0" fontId="3" fillId="0" borderId="47" xfId="0" applyFont="1" applyBorder="1" applyAlignment="1" applyProtection="1">
      <alignment vertical="center"/>
      <protection locked="0"/>
    </xf>
    <xf numFmtId="4" fontId="3" fillId="0" borderId="21" xfId="0" applyNumberFormat="1" applyFont="1" applyBorder="1" applyAlignment="1" applyProtection="1">
      <alignment vertical="center"/>
      <protection locked="0"/>
    </xf>
    <xf numFmtId="0" fontId="3" fillId="0" borderId="48" xfId="0" applyFont="1" applyBorder="1" applyAlignment="1" applyProtection="1">
      <alignment vertical="center"/>
      <protection locked="0"/>
    </xf>
    <xf numFmtId="0" fontId="0" fillId="0" borderId="0" xfId="0" applyAlignment="1" applyProtection="1">
      <alignment vertical="center"/>
      <protection hidden="1"/>
    </xf>
    <xf numFmtId="0" fontId="10" fillId="0" borderId="13" xfId="0" applyFont="1" applyBorder="1" applyProtection="1">
      <protection hidden="1"/>
    </xf>
    <xf numFmtId="0" fontId="4" fillId="0" borderId="2" xfId="0" applyFont="1" applyBorder="1" applyProtection="1">
      <protection hidden="1"/>
    </xf>
    <xf numFmtId="0" fontId="4" fillId="0" borderId="3" xfId="0" applyFont="1" applyBorder="1" applyProtection="1">
      <protection hidden="1"/>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0" fillId="6" borderId="0" xfId="0" applyFill="1" applyProtection="1">
      <protection hidden="1"/>
    </xf>
    <xf numFmtId="38" fontId="3" fillId="0" borderId="39" xfId="0" applyNumberFormat="1" applyFont="1" applyBorder="1" applyAlignment="1" applyProtection="1">
      <alignment vertical="center"/>
      <protection locked="0"/>
    </xf>
    <xf numFmtId="4" fontId="6" fillId="6" borderId="0" xfId="0" applyNumberFormat="1" applyFont="1" applyFill="1" applyBorder="1" applyAlignment="1" applyProtection="1">
      <protection hidden="1"/>
    </xf>
    <xf numFmtId="1" fontId="4" fillId="6" borderId="0" xfId="0" applyNumberFormat="1" applyFont="1" applyFill="1" applyBorder="1" applyAlignment="1" applyProtection="1">
      <alignment horizontal="right" vertical="center"/>
      <protection hidden="1"/>
    </xf>
    <xf numFmtId="0" fontId="5" fillId="0" borderId="8" xfId="0" applyFont="1" applyBorder="1" applyAlignment="1" applyProtection="1">
      <alignment horizontal="center" vertical="center" wrapText="1"/>
      <protection hidden="1"/>
    </xf>
    <xf numFmtId="0" fontId="0" fillId="0" borderId="54" xfId="0" applyFont="1" applyBorder="1" applyAlignment="1" applyProtection="1">
      <alignment vertical="center"/>
      <protection hidden="1"/>
    </xf>
    <xf numFmtId="0" fontId="9" fillId="6" borderId="7" xfId="0" applyFont="1" applyFill="1" applyBorder="1" applyAlignment="1" applyProtection="1">
      <alignment horizontal="center" vertical="center"/>
      <protection hidden="1"/>
    </xf>
    <xf numFmtId="0" fontId="8" fillId="4" borderId="61" xfId="0" applyFont="1" applyFill="1" applyBorder="1" applyAlignment="1" applyProtection="1">
      <alignment horizontal="center" vertical="center" wrapText="1"/>
      <protection hidden="1"/>
    </xf>
    <xf numFmtId="169" fontId="0" fillId="7" borderId="12" xfId="0" applyNumberFormat="1" applyFont="1" applyFill="1" applyBorder="1" applyProtection="1">
      <protection hidden="1"/>
    </xf>
    <xf numFmtId="169" fontId="0" fillId="7" borderId="10" xfId="0" applyNumberFormat="1" applyFont="1" applyFill="1" applyBorder="1" applyProtection="1">
      <protection hidden="1"/>
    </xf>
    <xf numFmtId="169" fontId="0" fillId="7" borderId="40" xfId="0" applyNumberFormat="1" applyFont="1" applyFill="1" applyBorder="1" applyAlignment="1" applyProtection="1">
      <alignment vertical="center"/>
      <protection hidden="1"/>
    </xf>
    <xf numFmtId="167" fontId="19" fillId="0" borderId="19" xfId="0" applyNumberFormat="1" applyFont="1" applyBorder="1" applyProtection="1">
      <protection locked="0"/>
    </xf>
    <xf numFmtId="167" fontId="19" fillId="0" borderId="49" xfId="0" applyNumberFormat="1" applyFont="1" applyBorder="1" applyProtection="1">
      <protection locked="0"/>
    </xf>
    <xf numFmtId="167" fontId="19" fillId="0" borderId="11" xfId="0" applyNumberFormat="1" applyFont="1" applyBorder="1" applyProtection="1">
      <protection locked="0"/>
    </xf>
    <xf numFmtId="167" fontId="19" fillId="0" borderId="63" xfId="0" applyNumberFormat="1" applyFont="1" applyBorder="1" applyProtection="1">
      <protection locked="0"/>
    </xf>
    <xf numFmtId="169" fontId="19" fillId="7" borderId="53" xfId="0" applyNumberFormat="1" applyFont="1" applyFill="1" applyBorder="1" applyProtection="1">
      <protection hidden="1"/>
    </xf>
    <xf numFmtId="169" fontId="19" fillId="7" borderId="8" xfId="0" applyNumberFormat="1" applyFont="1" applyFill="1" applyBorder="1" applyProtection="1">
      <protection hidden="1"/>
    </xf>
    <xf numFmtId="169" fontId="19" fillId="7" borderId="14" xfId="0" applyNumberFormat="1" applyFont="1" applyFill="1" applyBorder="1" applyProtection="1">
      <protection hidden="1"/>
    </xf>
    <xf numFmtId="169" fontId="25" fillId="7" borderId="52" xfId="0" applyNumberFormat="1" applyFont="1" applyFill="1" applyBorder="1" applyProtection="1">
      <protection hidden="1"/>
    </xf>
    <xf numFmtId="169" fontId="19" fillId="7" borderId="12" xfId="0" applyNumberFormat="1" applyFont="1" applyFill="1" applyBorder="1" applyProtection="1">
      <protection hidden="1"/>
    </xf>
    <xf numFmtId="169" fontId="3" fillId="0" borderId="38" xfId="0" applyNumberFormat="1" applyFont="1" applyBorder="1" applyAlignment="1" applyProtection="1">
      <alignment vertical="center"/>
      <protection locked="0"/>
    </xf>
    <xf numFmtId="169" fontId="3" fillId="7" borderId="55" xfId="0" applyNumberFormat="1" applyFont="1" applyFill="1" applyBorder="1" applyAlignment="1" applyProtection="1">
      <alignment vertical="center"/>
      <protection hidden="1"/>
    </xf>
    <xf numFmtId="169" fontId="3" fillId="0" borderId="20" xfId="0" applyNumberFormat="1" applyFont="1" applyBorder="1" applyAlignment="1" applyProtection="1">
      <alignment vertical="center"/>
      <protection locked="0"/>
    </xf>
    <xf numFmtId="169" fontId="3" fillId="0" borderId="21" xfId="0" applyNumberFormat="1" applyFont="1" applyBorder="1" applyAlignment="1" applyProtection="1">
      <alignment vertical="center"/>
      <protection locked="0"/>
    </xf>
    <xf numFmtId="169" fontId="10" fillId="7" borderId="58" xfId="0" applyNumberFormat="1" applyFont="1" applyFill="1" applyBorder="1" applyAlignment="1" applyProtection="1">
      <alignment vertical="center"/>
      <protection hidden="1"/>
    </xf>
    <xf numFmtId="10" fontId="3" fillId="0" borderId="38" xfId="1" applyNumberFormat="1" applyFont="1" applyBorder="1" applyAlignment="1" applyProtection="1">
      <alignment vertical="center"/>
      <protection locked="0"/>
    </xf>
    <xf numFmtId="10" fontId="3" fillId="0" borderId="20"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36" xfId="1" applyNumberFormat="1" applyFont="1" applyBorder="1" applyAlignment="1" applyProtection="1">
      <alignment vertical="center"/>
      <protection locked="0"/>
    </xf>
    <xf numFmtId="10" fontId="3" fillId="0" borderId="10" xfId="1" applyNumberFormat="1" applyFont="1" applyBorder="1" applyAlignment="1" applyProtection="1">
      <alignment vertical="center"/>
      <protection locked="0"/>
    </xf>
    <xf numFmtId="10" fontId="3" fillId="0" borderId="40" xfId="1" applyNumberFormat="1" applyFont="1" applyBorder="1" applyAlignment="1" applyProtection="1">
      <alignment vertical="center"/>
      <protection locked="0"/>
    </xf>
    <xf numFmtId="4" fontId="10" fillId="0" borderId="4" xfId="0" applyNumberFormat="1" applyFont="1" applyBorder="1" applyProtection="1">
      <protection hidden="1"/>
    </xf>
    <xf numFmtId="4" fontId="10" fillId="0" borderId="8" xfId="0" applyNumberFormat="1" applyFont="1" applyBorder="1" applyProtection="1">
      <protection hidden="1"/>
    </xf>
    <xf numFmtId="0" fontId="29" fillId="0" borderId="0" xfId="0" applyFont="1" applyFill="1" applyProtection="1">
      <protection hidden="1"/>
    </xf>
    <xf numFmtId="3" fontId="29" fillId="0" borderId="0" xfId="0" applyNumberFormat="1" applyFont="1" applyFill="1" applyProtection="1">
      <protection hidden="1"/>
    </xf>
    <xf numFmtId="9" fontId="29" fillId="0" borderId="0" xfId="0" applyNumberFormat="1" applyFont="1" applyFill="1" applyProtection="1">
      <protection hidden="1"/>
    </xf>
    <xf numFmtId="0" fontId="0" fillId="0" borderId="9" xfId="0" applyFont="1" applyBorder="1" applyAlignment="1" applyProtection="1">
      <alignment vertical="center"/>
      <protection hidden="1"/>
    </xf>
    <xf numFmtId="4" fontId="29" fillId="0" borderId="10" xfId="0" applyNumberFormat="1" applyFont="1" applyFill="1" applyBorder="1" applyAlignment="1" applyProtection="1">
      <alignment horizontal="center"/>
      <protection hidden="1"/>
    </xf>
    <xf numFmtId="0" fontId="0" fillId="0" borderId="39" xfId="0" applyFont="1" applyBorder="1" applyAlignment="1" applyProtection="1">
      <alignment vertical="center"/>
      <protection hidden="1"/>
    </xf>
    <xf numFmtId="4" fontId="29" fillId="0" borderId="40" xfId="0" applyNumberFormat="1" applyFont="1" applyFill="1" applyBorder="1" applyAlignment="1" applyProtection="1">
      <alignment horizontal="center"/>
      <protection hidden="1"/>
    </xf>
    <xf numFmtId="0" fontId="0" fillId="0" borderId="11" xfId="0" applyFont="1" applyBorder="1" applyAlignment="1" applyProtection="1">
      <alignment vertical="center"/>
      <protection hidden="1"/>
    </xf>
    <xf numFmtId="4" fontId="29" fillId="0" borderId="12" xfId="0" applyNumberFormat="1" applyFont="1" applyFill="1" applyBorder="1" applyAlignment="1" applyProtection="1">
      <alignment horizontal="center"/>
      <protection hidden="1"/>
    </xf>
    <xf numFmtId="0" fontId="5" fillId="0" borderId="13" xfId="0" applyFont="1" applyBorder="1" applyAlignment="1" applyProtection="1">
      <alignment vertical="center"/>
      <protection hidden="1"/>
    </xf>
    <xf numFmtId="0" fontId="30" fillId="0" borderId="14" xfId="0" applyFont="1" applyFill="1" applyBorder="1" applyAlignment="1" applyProtection="1">
      <alignment horizontal="center"/>
      <protection hidden="1"/>
    </xf>
    <xf numFmtId="0" fontId="5" fillId="0" borderId="8" xfId="0" applyFont="1" applyBorder="1" applyAlignment="1" applyProtection="1">
      <alignment vertical="center"/>
      <protection hidden="1"/>
    </xf>
    <xf numFmtId="0" fontId="0" fillId="0" borderId="51" xfId="0" applyFont="1" applyBorder="1" applyAlignment="1" applyProtection="1">
      <alignment vertical="center"/>
      <protection hidden="1"/>
    </xf>
    <xf numFmtId="0" fontId="0" fillId="0" borderId="52" xfId="0" applyFont="1" applyBorder="1" applyAlignment="1" applyProtection="1">
      <alignment vertical="center"/>
      <protection hidden="1"/>
    </xf>
    <xf numFmtId="4" fontId="3" fillId="0" borderId="47" xfId="0" applyNumberFormat="1" applyFont="1" applyBorder="1" applyAlignment="1" applyProtection="1">
      <alignment vertical="center"/>
      <protection locked="0"/>
    </xf>
    <xf numFmtId="4" fontId="3" fillId="0" borderId="44" xfId="0" applyNumberFormat="1" applyFont="1" applyBorder="1" applyAlignment="1" applyProtection="1">
      <alignment vertical="center"/>
      <protection locked="0"/>
    </xf>
    <xf numFmtId="4" fontId="3" fillId="0" borderId="48" xfId="0" applyNumberFormat="1" applyFont="1" applyBorder="1" applyAlignment="1" applyProtection="1">
      <alignment vertical="center"/>
      <protection locked="0"/>
    </xf>
    <xf numFmtId="4" fontId="3" fillId="0" borderId="36" xfId="1" applyNumberFormat="1" applyFont="1" applyBorder="1" applyAlignment="1" applyProtection="1">
      <alignment vertical="center"/>
      <protection locked="0"/>
    </xf>
    <xf numFmtId="4" fontId="3" fillId="0" borderId="10" xfId="1" applyNumberFormat="1" applyFont="1" applyBorder="1" applyAlignment="1" applyProtection="1">
      <alignment vertical="center"/>
      <protection locked="0"/>
    </xf>
    <xf numFmtId="4" fontId="3" fillId="0" borderId="40"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0" fontId="10" fillId="3" borderId="8" xfId="0" applyFont="1" applyFill="1" applyBorder="1" applyAlignment="1" applyProtection="1">
      <alignment horizontal="left" vertical="center" wrapText="1"/>
      <protection hidden="1"/>
    </xf>
    <xf numFmtId="4" fontId="34" fillId="3" borderId="8" xfId="0" applyNumberFormat="1" applyFont="1" applyFill="1" applyBorder="1" applyAlignment="1" applyProtection="1">
      <alignment vertical="center"/>
      <protection hidden="1"/>
    </xf>
    <xf numFmtId="9" fontId="10" fillId="4" borderId="61" xfId="1" applyFont="1" applyFill="1" applyBorder="1" applyAlignment="1" applyProtection="1">
      <alignment horizontal="center" vertical="center" wrapText="1"/>
      <protection hidden="1"/>
    </xf>
    <xf numFmtId="169" fontId="11" fillId="7" borderId="40" xfId="0" applyNumberFormat="1" applyFont="1" applyFill="1" applyBorder="1" applyAlignment="1" applyProtection="1">
      <alignment vertical="center"/>
      <protection hidden="1"/>
    </xf>
    <xf numFmtId="9" fontId="0" fillId="0" borderId="53" xfId="1" applyFont="1" applyBorder="1" applyProtection="1">
      <protection locked="0"/>
    </xf>
    <xf numFmtId="9" fontId="0" fillId="0" borderId="54" xfId="1" applyFont="1" applyBorder="1" applyProtection="1">
      <protection locked="0"/>
    </xf>
    <xf numFmtId="169" fontId="0" fillId="0" borderId="49" xfId="0" applyNumberFormat="1" applyFont="1" applyBorder="1" applyProtection="1">
      <protection locked="0"/>
    </xf>
    <xf numFmtId="169" fontId="0" fillId="0" borderId="20" xfId="0" applyNumberFormat="1" applyFont="1" applyBorder="1" applyProtection="1">
      <protection locked="0"/>
    </xf>
    <xf numFmtId="169" fontId="0" fillId="0" borderId="44" xfId="0" applyNumberFormat="1" applyFont="1" applyBorder="1" applyProtection="1">
      <protection locked="0"/>
    </xf>
    <xf numFmtId="0" fontId="9" fillId="0" borderId="20"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9" fillId="0" borderId="36"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1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53" xfId="0" applyFont="1" applyBorder="1" applyAlignment="1" applyProtection="1">
      <alignment horizontal="left" vertical="center"/>
      <protection locked="0"/>
    </xf>
    <xf numFmtId="0" fontId="0" fillId="0" borderId="53" xfId="0" applyBorder="1" applyAlignment="1" applyProtection="1">
      <alignment horizontal="left"/>
      <protection locked="0"/>
    </xf>
    <xf numFmtId="0" fontId="0" fillId="0" borderId="53" xfId="0" applyFont="1" applyBorder="1" applyAlignment="1" applyProtection="1">
      <alignment horizontal="left"/>
      <protection locked="0"/>
    </xf>
    <xf numFmtId="0" fontId="0" fillId="0" borderId="54" xfId="0" applyFont="1" applyBorder="1" applyAlignment="1" applyProtection="1">
      <alignment horizontal="left"/>
      <protection locked="0"/>
    </xf>
    <xf numFmtId="0" fontId="4" fillId="6" borderId="0" xfId="0" applyFont="1" applyFill="1" applyBorder="1" applyAlignment="1" applyProtection="1">
      <alignment horizontal="right" vertical="center"/>
      <protection hidden="1"/>
    </xf>
    <xf numFmtId="0" fontId="5" fillId="0" borderId="13"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25" fillId="0" borderId="2" xfId="0" applyFont="1" applyBorder="1" applyAlignment="1" applyProtection="1">
      <alignment horizontal="left" wrapText="1"/>
      <protection hidden="1"/>
    </xf>
    <xf numFmtId="0" fontId="21" fillId="0" borderId="35" xfId="0" applyFont="1" applyBorder="1" applyAlignment="1" applyProtection="1">
      <alignment horizontal="center" vertical="center" wrapText="1"/>
      <protection hidden="1"/>
    </xf>
    <xf numFmtId="0" fontId="21" fillId="0" borderId="38" xfId="0" applyFont="1" applyBorder="1" applyAlignment="1" applyProtection="1">
      <alignment horizontal="center" vertical="center" wrapText="1"/>
      <protection hidden="1"/>
    </xf>
    <xf numFmtId="0" fontId="21" fillId="0" borderId="47"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0" fontId="29" fillId="0" borderId="0" xfId="0" applyFont="1" applyFill="1" applyAlignment="1" applyProtection="1">
      <alignment horizontal="left"/>
      <protection hidden="1"/>
    </xf>
    <xf numFmtId="0" fontId="29" fillId="0" borderId="0" xfId="0" applyFont="1" applyFill="1" applyAlignment="1" applyProtection="1">
      <protection hidden="1"/>
    </xf>
    <xf numFmtId="0" fontId="30" fillId="0" borderId="63" xfId="0" applyFont="1" applyFill="1" applyBorder="1" applyProtection="1">
      <protection hidden="1"/>
    </xf>
    <xf numFmtId="0" fontId="31" fillId="0" borderId="53" xfId="0" applyFont="1" applyBorder="1" applyAlignment="1" applyProtection="1">
      <alignment horizontal="left"/>
      <protection locked="0"/>
    </xf>
    <xf numFmtId="0" fontId="9" fillId="0" borderId="53" xfId="0" applyFont="1" applyBorder="1" applyAlignment="1" applyProtection="1">
      <alignment horizontal="left" vertical="center"/>
      <protection locked="0"/>
    </xf>
    <xf numFmtId="0" fontId="0" fillId="0" borderId="54"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169" fontId="20" fillId="7" borderId="53" xfId="0" applyNumberFormat="1" applyFont="1" applyFill="1" applyBorder="1" applyAlignment="1" applyProtection="1">
      <alignment vertical="center"/>
      <protection hidden="1"/>
    </xf>
    <xf numFmtId="0" fontId="3" fillId="0" borderId="11"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39" xfId="0" applyFont="1" applyBorder="1" applyAlignment="1" applyProtection="1">
      <alignment horizontal="center" vertical="center"/>
      <protection hidden="1"/>
    </xf>
    <xf numFmtId="0" fontId="0" fillId="0" borderId="48" xfId="0" applyFont="1" applyBorder="1" applyAlignment="1" applyProtection="1">
      <alignment horizontal="left" vertical="center" wrapText="1"/>
      <protection locked="0"/>
    </xf>
    <xf numFmtId="0" fontId="9" fillId="0" borderId="58" xfId="0" applyFont="1" applyBorder="1" applyAlignment="1" applyProtection="1">
      <alignment horizontal="left" vertical="center"/>
      <protection locked="0"/>
    </xf>
    <xf numFmtId="0" fontId="0" fillId="0" borderId="5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0" fillId="0" borderId="48" xfId="0" applyFont="1" applyBorder="1" applyAlignment="1" applyProtection="1">
      <alignment horizontal="left" vertical="center"/>
      <protection locked="0"/>
    </xf>
    <xf numFmtId="0" fontId="8" fillId="0" borderId="22" xfId="0" applyFont="1" applyBorder="1" applyAlignment="1" applyProtection="1">
      <alignment horizontal="center" vertical="center" wrapText="1"/>
      <protection hidden="1"/>
    </xf>
    <xf numFmtId="4" fontId="3" fillId="0" borderId="37" xfId="0" applyNumberFormat="1" applyFont="1" applyBorder="1" applyAlignment="1" applyProtection="1">
      <alignment vertical="center"/>
      <protection locked="0"/>
    </xf>
    <xf numFmtId="4" fontId="3" fillId="0" borderId="33" xfId="0" applyNumberFormat="1" applyFont="1" applyBorder="1" applyAlignment="1" applyProtection="1">
      <alignment vertical="center"/>
      <protection locked="0"/>
    </xf>
    <xf numFmtId="4" fontId="3" fillId="0" borderId="41" xfId="0" applyNumberFormat="1" applyFont="1" applyBorder="1" applyAlignment="1" applyProtection="1">
      <alignment vertical="center"/>
      <protection locked="0"/>
    </xf>
    <xf numFmtId="0" fontId="9" fillId="0" borderId="19"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169" fontId="3" fillId="7" borderId="53" xfId="0" applyNumberFormat="1" applyFont="1" applyFill="1" applyBorder="1" applyAlignment="1" applyProtection="1">
      <alignment vertical="center"/>
      <protection hidden="1"/>
    </xf>
    <xf numFmtId="0" fontId="11" fillId="0" borderId="6" xfId="0" applyFont="1" applyBorder="1" applyAlignment="1" applyProtection="1">
      <alignment vertical="center" wrapText="1"/>
      <protection hidden="1"/>
    </xf>
    <xf numFmtId="0" fontId="9" fillId="0" borderId="47" xfId="0" applyFont="1" applyBorder="1" applyAlignment="1" applyProtection="1">
      <alignment horizontal="left" vertical="center"/>
      <protection locked="0"/>
    </xf>
    <xf numFmtId="0" fontId="9" fillId="0" borderId="49" xfId="0" applyFont="1" applyBorder="1" applyAlignment="1" applyProtection="1">
      <alignment horizontal="left" vertical="center"/>
      <protection locked="0"/>
    </xf>
    <xf numFmtId="0" fontId="9" fillId="0" borderId="62" xfId="0" applyFont="1" applyBorder="1" applyAlignment="1" applyProtection="1">
      <alignment horizontal="left" vertical="center"/>
      <protection locked="0"/>
    </xf>
    <xf numFmtId="4" fontId="10" fillId="0" borderId="8" xfId="0" applyNumberFormat="1" applyFont="1" applyBorder="1" applyAlignment="1" applyProtection="1">
      <alignment vertical="center"/>
      <protection hidden="1"/>
    </xf>
    <xf numFmtId="0" fontId="10" fillId="0" borderId="4" xfId="0" applyFont="1" applyBorder="1" applyAlignment="1" applyProtection="1">
      <alignment horizontal="right"/>
      <protection hidden="1"/>
    </xf>
    <xf numFmtId="0" fontId="9" fillId="0" borderId="23" xfId="0" applyFont="1" applyBorder="1" applyAlignment="1" applyProtection="1">
      <alignment horizontal="left" vertical="center"/>
      <protection locked="0"/>
    </xf>
    <xf numFmtId="0" fontId="9" fillId="0" borderId="68" xfId="0" applyFont="1" applyBorder="1" applyAlignment="1" applyProtection="1">
      <alignment horizontal="left" vertical="center"/>
      <protection locked="0"/>
    </xf>
    <xf numFmtId="0" fontId="9" fillId="0" borderId="57" xfId="0" applyFont="1" applyBorder="1" applyAlignment="1" applyProtection="1">
      <alignment horizontal="left" vertical="center"/>
      <protection locked="0"/>
    </xf>
    <xf numFmtId="0" fontId="29" fillId="0" borderId="0" xfId="0" applyFont="1" applyFill="1" applyAlignment="1" applyProtection="1">
      <alignment wrapText="1"/>
      <protection hidden="1"/>
    </xf>
    <xf numFmtId="0" fontId="11" fillId="5" borderId="1" xfId="0" applyFont="1" applyFill="1" applyBorder="1" applyAlignment="1" applyProtection="1">
      <alignment horizontal="left" vertical="center" wrapText="1"/>
      <protection locked="0"/>
    </xf>
    <xf numFmtId="170" fontId="0" fillId="6" borderId="0" xfId="0" applyNumberFormat="1" applyFont="1" applyFill="1" applyProtection="1">
      <protection hidden="1"/>
    </xf>
    <xf numFmtId="0" fontId="11" fillId="2" borderId="1" xfId="0" applyFont="1" applyFill="1" applyBorder="1" applyAlignment="1" applyProtection="1">
      <alignment horizontal="right" vertical="center" wrapText="1"/>
      <protection hidden="1"/>
    </xf>
    <xf numFmtId="0" fontId="11" fillId="6" borderId="1" xfId="0" applyFont="1" applyFill="1" applyBorder="1" applyAlignment="1" applyProtection="1">
      <alignment horizontal="right" vertical="center" wrapText="1"/>
      <protection hidden="1"/>
    </xf>
    <xf numFmtId="169" fontId="3" fillId="7" borderId="51" xfId="0" applyNumberFormat="1" applyFont="1" applyFill="1" applyBorder="1" applyAlignment="1" applyProtection="1">
      <alignment vertical="center"/>
      <protection locked="0"/>
    </xf>
    <xf numFmtId="169" fontId="3" fillId="7" borderId="53" xfId="0" applyNumberFormat="1" applyFont="1" applyFill="1" applyBorder="1" applyAlignment="1" applyProtection="1">
      <alignment vertical="center"/>
      <protection locked="0"/>
    </xf>
    <xf numFmtId="169" fontId="3" fillId="7" borderId="58" xfId="0" applyNumberFormat="1" applyFont="1" applyFill="1" applyBorder="1" applyAlignment="1" applyProtection="1">
      <alignment vertical="center"/>
      <protection locked="0"/>
    </xf>
    <xf numFmtId="0" fontId="35" fillId="6" borderId="0" xfId="0" applyFont="1" applyFill="1" applyProtection="1">
      <protection hidden="1"/>
    </xf>
    <xf numFmtId="0" fontId="32" fillId="6" borderId="0" xfId="0" applyFont="1" applyFill="1" applyProtection="1">
      <protection hidden="1"/>
    </xf>
    <xf numFmtId="0" fontId="5" fillId="0" borderId="51" xfId="0" applyFont="1" applyBorder="1" applyAlignment="1" applyProtection="1">
      <alignment horizontal="center" vertical="center" wrapText="1"/>
      <protection hidden="1"/>
    </xf>
    <xf numFmtId="4" fontId="7" fillId="3" borderId="53" xfId="0" applyNumberFormat="1" applyFont="1" applyFill="1" applyBorder="1" applyAlignment="1" applyProtection="1">
      <alignment vertical="center" wrapText="1"/>
      <protection hidden="1"/>
    </xf>
    <xf numFmtId="10" fontId="7" fillId="3" borderId="53" xfId="1" applyNumberFormat="1" applyFont="1" applyFill="1" applyBorder="1" applyAlignment="1" applyProtection="1">
      <alignment vertical="center" wrapText="1"/>
      <protection hidden="1"/>
    </xf>
    <xf numFmtId="4" fontId="31" fillId="2" borderId="54" xfId="0" applyNumberFormat="1" applyFont="1" applyFill="1" applyBorder="1" applyAlignment="1" applyProtection="1">
      <alignment vertical="center" wrapText="1"/>
      <protection hidden="1"/>
    </xf>
    <xf numFmtId="10" fontId="31" fillId="2" borderId="54" xfId="1" applyNumberFormat="1" applyFont="1" applyFill="1" applyBorder="1" applyAlignment="1" applyProtection="1">
      <alignment vertical="center" wrapText="1"/>
      <protection hidden="1"/>
    </xf>
    <xf numFmtId="4" fontId="31" fillId="2" borderId="52" xfId="0" applyNumberFormat="1" applyFont="1" applyFill="1" applyBorder="1" applyAlignment="1" applyProtection="1">
      <alignment vertical="center" wrapText="1"/>
      <protection hidden="1"/>
    </xf>
    <xf numFmtId="10" fontId="31" fillId="2" borderId="52" xfId="1" applyNumberFormat="1" applyFont="1" applyFill="1" applyBorder="1" applyAlignment="1" applyProtection="1">
      <alignment vertical="center" wrapText="1"/>
      <protection hidden="1"/>
    </xf>
    <xf numFmtId="4" fontId="7" fillId="3" borderId="8" xfId="0" applyNumberFormat="1" applyFont="1" applyFill="1" applyBorder="1" applyAlignment="1" applyProtection="1">
      <alignment vertical="center" wrapText="1"/>
      <protection hidden="1"/>
    </xf>
    <xf numFmtId="10" fontId="7" fillId="3" borderId="8" xfId="1" applyNumberFormat="1" applyFont="1" applyFill="1" applyBorder="1" applyAlignment="1" applyProtection="1">
      <alignment vertical="center" wrapText="1"/>
      <protection hidden="1"/>
    </xf>
    <xf numFmtId="0" fontId="31" fillId="2" borderId="54" xfId="0" applyFont="1" applyFill="1" applyBorder="1" applyAlignment="1" applyProtection="1">
      <alignment vertical="center" wrapText="1"/>
      <protection hidden="1"/>
    </xf>
    <xf numFmtId="0" fontId="31" fillId="2" borderId="52" xfId="0" applyFont="1" applyFill="1" applyBorder="1" applyAlignment="1" applyProtection="1">
      <alignment vertical="center" wrapText="1"/>
      <protection hidden="1"/>
    </xf>
    <xf numFmtId="0" fontId="7" fillId="3" borderId="53" xfId="0" applyFont="1" applyFill="1" applyBorder="1" applyAlignment="1" applyProtection="1">
      <alignment vertical="center" wrapText="1"/>
      <protection hidden="1"/>
    </xf>
    <xf numFmtId="0" fontId="7" fillId="3" borderId="8" xfId="0" applyFont="1" applyFill="1" applyBorder="1" applyAlignment="1" applyProtection="1">
      <alignment vertical="center" wrapText="1"/>
      <protection hidden="1"/>
    </xf>
    <xf numFmtId="0" fontId="31" fillId="2" borderId="53" xfId="0" applyFont="1" applyFill="1" applyBorder="1" applyAlignment="1" applyProtection="1">
      <alignment vertical="center" wrapText="1"/>
      <protection hidden="1"/>
    </xf>
    <xf numFmtId="0" fontId="7" fillId="4" borderId="8"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left" vertical="center" wrapText="1"/>
      <protection hidden="1"/>
    </xf>
    <xf numFmtId="4" fontId="7" fillId="3" borderId="51" xfId="0" applyNumberFormat="1" applyFont="1" applyFill="1" applyBorder="1" applyAlignment="1" applyProtection="1">
      <alignment vertical="center" wrapText="1"/>
      <protection hidden="1"/>
    </xf>
    <xf numFmtId="169" fontId="3" fillId="7" borderId="5" xfId="0" applyNumberFormat="1" applyFont="1" applyFill="1" applyBorder="1" applyAlignment="1" applyProtection="1">
      <alignment vertical="center"/>
      <protection hidden="1"/>
    </xf>
    <xf numFmtId="4" fontId="2" fillId="11" borderId="8" xfId="0" applyNumberFormat="1" applyFont="1" applyFill="1" applyBorder="1" applyProtection="1">
      <protection hidden="1"/>
    </xf>
    <xf numFmtId="0" fontId="11" fillId="3" borderId="1" xfId="0" applyFont="1" applyFill="1" applyBorder="1" applyAlignment="1" applyProtection="1">
      <alignment horizontal="right" vertical="center"/>
      <protection hidden="1"/>
    </xf>
    <xf numFmtId="0" fontId="37" fillId="6" borderId="0" xfId="0" applyFont="1" applyFill="1" applyBorder="1" applyAlignment="1" applyProtection="1">
      <alignment vertical="center" wrapText="1"/>
      <protection hidden="1"/>
    </xf>
    <xf numFmtId="4" fontId="31" fillId="2" borderId="53" xfId="0" applyNumberFormat="1" applyFont="1" applyFill="1" applyBorder="1" applyProtection="1">
      <protection hidden="1"/>
    </xf>
    <xf numFmtId="10" fontId="31" fillId="2" borderId="53" xfId="1" applyNumberFormat="1" applyFont="1" applyFill="1" applyBorder="1" applyProtection="1">
      <protection hidden="1"/>
    </xf>
    <xf numFmtId="0" fontId="7" fillId="0" borderId="8" xfId="0" applyFont="1" applyBorder="1" applyAlignment="1" applyProtection="1">
      <alignment horizontal="center"/>
      <protection hidden="1"/>
    </xf>
    <xf numFmtId="0" fontId="38" fillId="6" borderId="0" xfId="0" applyFont="1" applyFill="1" applyBorder="1" applyProtection="1">
      <protection hidden="1"/>
    </xf>
    <xf numFmtId="4" fontId="31" fillId="2" borderId="54" xfId="0" applyNumberFormat="1" applyFont="1" applyFill="1" applyBorder="1" applyProtection="1">
      <protection hidden="1"/>
    </xf>
    <xf numFmtId="10" fontId="31" fillId="2" borderId="54" xfId="1" applyNumberFormat="1" applyFont="1" applyFill="1" applyBorder="1" applyProtection="1">
      <protection hidden="1"/>
    </xf>
    <xf numFmtId="4" fontId="31" fillId="2" borderId="52" xfId="0" applyNumberFormat="1" applyFont="1" applyFill="1" applyBorder="1" applyProtection="1">
      <protection hidden="1"/>
    </xf>
    <xf numFmtId="10" fontId="31" fillId="2" borderId="52" xfId="1" applyNumberFormat="1" applyFont="1" applyFill="1" applyBorder="1" applyProtection="1">
      <protection hidden="1"/>
    </xf>
    <xf numFmtId="4" fontId="31" fillId="2" borderId="5" xfId="0" applyNumberFormat="1" applyFont="1" applyFill="1" applyBorder="1" applyProtection="1">
      <protection hidden="1"/>
    </xf>
    <xf numFmtId="0" fontId="31" fillId="6" borderId="0" xfId="0" applyFont="1" applyFill="1" applyProtection="1">
      <protection hidden="1"/>
    </xf>
    <xf numFmtId="0" fontId="7" fillId="6" borderId="0" xfId="0" applyFont="1" applyFill="1" applyAlignment="1" applyProtection="1">
      <alignment horizontal="center"/>
      <protection hidden="1"/>
    </xf>
    <xf numFmtId="0" fontId="5" fillId="2" borderId="1" xfId="0" applyFont="1" applyFill="1" applyBorder="1" applyAlignment="1" applyProtection="1">
      <alignment vertical="center" wrapText="1"/>
      <protection hidden="1"/>
    </xf>
    <xf numFmtId="0" fontId="4" fillId="6" borderId="17" xfId="0" applyFont="1" applyFill="1" applyBorder="1" applyAlignment="1" applyProtection="1">
      <alignment vertical="center"/>
      <protection hidden="1"/>
    </xf>
    <xf numFmtId="0" fontId="10" fillId="4" borderId="8"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wrapText="1"/>
      <protection hidden="1"/>
    </xf>
    <xf numFmtId="0" fontId="7" fillId="0" borderId="6" xfId="0" applyFont="1" applyBorder="1" applyAlignment="1" applyProtection="1">
      <alignment horizontal="center" vertical="center"/>
      <protection hidden="1"/>
    </xf>
    <xf numFmtId="0" fontId="5" fillId="2" borderId="57" xfId="0" applyFont="1" applyFill="1" applyBorder="1" applyAlignment="1" applyProtection="1">
      <alignment vertical="center" wrapText="1"/>
      <protection hidden="1"/>
    </xf>
    <xf numFmtId="0" fontId="8" fillId="4" borderId="8" xfId="0" applyFont="1" applyFill="1" applyBorder="1" applyAlignment="1" applyProtection="1">
      <alignment horizontal="center" vertical="center" wrapText="1"/>
      <protection hidden="1"/>
    </xf>
    <xf numFmtId="4" fontId="34" fillId="3" borderId="43" xfId="0" applyNumberFormat="1" applyFont="1" applyFill="1" applyBorder="1" applyAlignment="1" applyProtection="1">
      <alignment horizontal="right" vertical="center"/>
      <protection hidden="1"/>
    </xf>
    <xf numFmtId="4" fontId="34" fillId="3" borderId="58" xfId="0" applyNumberFormat="1" applyFont="1" applyFill="1" applyBorder="1" applyAlignment="1" applyProtection="1">
      <alignment vertical="center"/>
      <protection hidden="1"/>
    </xf>
    <xf numFmtId="4" fontId="34" fillId="3" borderId="3" xfId="0" applyNumberFormat="1" applyFont="1" applyFill="1" applyBorder="1" applyAlignment="1" applyProtection="1">
      <alignment vertical="center"/>
      <protection hidden="1"/>
    </xf>
    <xf numFmtId="10" fontId="34" fillId="13" borderId="8" xfId="1" applyNumberFormat="1" applyFont="1" applyFill="1" applyBorder="1" applyAlignment="1" applyProtection="1">
      <alignment horizontal="center" vertical="center"/>
      <protection hidden="1"/>
    </xf>
    <xf numFmtId="10" fontId="34" fillId="5" borderId="8" xfId="1" applyNumberFormat="1" applyFont="1" applyFill="1" applyBorder="1" applyAlignment="1" applyProtection="1">
      <alignment horizontal="center" vertical="center"/>
      <protection locked="0"/>
    </xf>
    <xf numFmtId="10" fontId="34" fillId="3" borderId="8" xfId="1" applyNumberFormat="1" applyFont="1" applyFill="1" applyBorder="1" applyAlignment="1" applyProtection="1">
      <alignment horizontal="center" vertical="center"/>
      <protection hidden="1"/>
    </xf>
    <xf numFmtId="14" fontId="34" fillId="5" borderId="8" xfId="1" applyNumberFormat="1" applyFont="1" applyFill="1" applyBorder="1" applyAlignment="1" applyProtection="1">
      <alignment horizontal="center" vertical="center"/>
      <protection locked="0"/>
    </xf>
    <xf numFmtId="3" fontId="34" fillId="3" borderId="8" xfId="1" applyNumberFormat="1" applyFont="1" applyFill="1" applyBorder="1" applyAlignment="1" applyProtection="1">
      <alignment horizontal="center" vertical="center"/>
      <protection hidden="1"/>
    </xf>
    <xf numFmtId="0" fontId="40" fillId="2" borderId="57" xfId="0" applyFont="1" applyFill="1" applyBorder="1" applyAlignment="1" applyProtection="1">
      <alignment vertical="center" wrapText="1"/>
      <protection hidden="1"/>
    </xf>
    <xf numFmtId="0" fontId="3" fillId="6" borderId="0" xfId="0" applyFont="1" applyFill="1" applyProtection="1">
      <protection hidden="1"/>
    </xf>
    <xf numFmtId="0" fontId="0" fillId="6" borderId="0" xfId="0" applyFill="1" applyAlignment="1" applyProtection="1">
      <alignment vertical="center"/>
      <protection hidden="1"/>
    </xf>
    <xf numFmtId="0" fontId="0" fillId="0" borderId="35"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9" fillId="0" borderId="35"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6" borderId="0" xfId="0" applyFont="1" applyFill="1" applyAlignment="1" applyProtection="1">
      <alignment vertical="center" wrapText="1"/>
      <protection hidden="1"/>
    </xf>
    <xf numFmtId="0" fontId="9" fillId="0" borderId="39" xfId="0" applyFont="1" applyBorder="1" applyAlignment="1" applyProtection="1">
      <alignment horizontal="center" vertical="center" wrapText="1"/>
      <protection hidden="1"/>
    </xf>
    <xf numFmtId="0" fontId="8" fillId="6" borderId="0" xfId="0" applyFont="1" applyFill="1" applyAlignment="1" applyProtection="1">
      <alignment horizontal="center" vertic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3" fillId="6" borderId="0" xfId="0" applyFont="1" applyFill="1" applyProtection="1">
      <protection hidden="1"/>
    </xf>
    <xf numFmtId="0" fontId="13" fillId="6" borderId="0" xfId="0" applyFont="1" applyFill="1" applyAlignment="1" applyProtection="1">
      <protection hidden="1"/>
    </xf>
    <xf numFmtId="0" fontId="0" fillId="6" borderId="0" xfId="0" applyFill="1" applyAlignment="1" applyProtection="1">
      <protection hidden="1"/>
    </xf>
    <xf numFmtId="0" fontId="3" fillId="0" borderId="35" xfId="0" applyFont="1" applyBorder="1" applyAlignment="1" applyProtection="1">
      <alignment horizontal="center" vertical="center"/>
      <protection hidden="1"/>
    </xf>
    <xf numFmtId="0" fontId="3" fillId="6" borderId="0" xfId="0" applyFont="1" applyFill="1" applyAlignment="1" applyProtection="1">
      <alignment vertical="center"/>
      <protection hidden="1"/>
    </xf>
    <xf numFmtId="0" fontId="25" fillId="6" borderId="0" xfId="0" applyFont="1" applyFill="1" applyProtection="1">
      <protection hidden="1"/>
    </xf>
    <xf numFmtId="0" fontId="27" fillId="6" borderId="0" xfId="3" applyFill="1" applyProtection="1">
      <protection hidden="1"/>
    </xf>
    <xf numFmtId="0" fontId="19" fillId="6" borderId="0" xfId="0" applyFont="1" applyFill="1" applyAlignment="1" applyProtection="1">
      <alignment vertical="center"/>
      <protection hidden="1"/>
    </xf>
    <xf numFmtId="0" fontId="19" fillId="6" borderId="0" xfId="0" applyFont="1" applyFill="1" applyAlignment="1" applyProtection="1">
      <alignment horizontal="center" vertical="center"/>
      <protection hidden="1"/>
    </xf>
    <xf numFmtId="0" fontId="19" fillId="6" borderId="0" xfId="0" applyFont="1" applyFill="1" applyProtection="1">
      <protection hidden="1"/>
    </xf>
    <xf numFmtId="0" fontId="20" fillId="6" borderId="0" xfId="0" applyFont="1" applyFill="1" applyProtection="1">
      <protection hidden="1"/>
    </xf>
    <xf numFmtId="0" fontId="22" fillId="6" borderId="0" xfId="0" applyFont="1" applyFill="1" applyProtection="1">
      <protection hidden="1"/>
    </xf>
    <xf numFmtId="0" fontId="26" fillId="6" borderId="0" xfId="0" applyFont="1" applyFill="1" applyProtection="1">
      <protection hidden="1"/>
    </xf>
    <xf numFmtId="0" fontId="22" fillId="6" borderId="63" xfId="0" applyFont="1" applyFill="1" applyBorder="1" applyProtection="1">
      <protection hidden="1"/>
    </xf>
    <xf numFmtId="0" fontId="22" fillId="6" borderId="0" xfId="0" applyFont="1" applyFill="1" applyBorder="1" applyProtection="1">
      <protection hidden="1"/>
    </xf>
    <xf numFmtId="0" fontId="22" fillId="6" borderId="65" xfId="0" applyFont="1" applyFill="1" applyBorder="1" applyAlignment="1" applyProtection="1">
      <alignment horizontal="center" vertical="center"/>
      <protection hidden="1"/>
    </xf>
    <xf numFmtId="0" fontId="22" fillId="6" borderId="65" xfId="0" applyFont="1" applyFill="1" applyBorder="1" applyProtection="1">
      <protection hidden="1"/>
    </xf>
    <xf numFmtId="167" fontId="22" fillId="6" borderId="65" xfId="0" applyNumberFormat="1" applyFont="1" applyFill="1" applyBorder="1" applyAlignment="1" applyProtection="1">
      <protection hidden="1"/>
    </xf>
    <xf numFmtId="168" fontId="22" fillId="6" borderId="65" xfId="0" applyNumberFormat="1" applyFont="1" applyFill="1" applyBorder="1" applyAlignment="1" applyProtection="1">
      <protection hidden="1"/>
    </xf>
    <xf numFmtId="168" fontId="22" fillId="6" borderId="65" xfId="0" applyNumberFormat="1" applyFont="1" applyFill="1" applyBorder="1" applyAlignment="1" applyProtection="1">
      <alignment horizontal="right"/>
      <protection hidden="1"/>
    </xf>
    <xf numFmtId="0" fontId="22" fillId="6" borderId="0" xfId="0" applyFont="1" applyFill="1" applyAlignment="1" applyProtection="1">
      <alignment horizontal="center" vertical="center"/>
      <protection hidden="1"/>
    </xf>
    <xf numFmtId="0" fontId="22" fillId="6" borderId="0" xfId="0" applyFont="1" applyFill="1" applyBorder="1" applyAlignment="1" applyProtection="1">
      <protection hidden="1"/>
    </xf>
    <xf numFmtId="0" fontId="22" fillId="6" borderId="0" xfId="0" applyFont="1" applyFill="1" applyBorder="1" applyAlignment="1" applyProtection="1">
      <alignment horizontal="right"/>
      <protection hidden="1"/>
    </xf>
    <xf numFmtId="0" fontId="19" fillId="0" borderId="19" xfId="0" applyFont="1" applyBorder="1" applyAlignment="1" applyProtection="1">
      <alignment horizontal="center"/>
      <protection hidden="1"/>
    </xf>
    <xf numFmtId="0" fontId="19" fillId="0" borderId="20" xfId="0" applyFont="1" applyBorder="1" applyAlignment="1" applyProtection="1">
      <alignment horizontal="center"/>
      <protection hidden="1"/>
    </xf>
    <xf numFmtId="0" fontId="13" fillId="6" borderId="0" xfId="0" applyFont="1" applyFill="1" applyBorder="1" applyProtection="1">
      <protection hidden="1"/>
    </xf>
    <xf numFmtId="0" fontId="0" fillId="6" borderId="0" xfId="0" applyFill="1" applyAlignment="1" applyProtection="1">
      <alignment horizontal="center" vertical="center"/>
      <protection hidden="1"/>
    </xf>
    <xf numFmtId="0" fontId="12" fillId="6" borderId="0" xfId="0" applyFont="1" applyFill="1" applyBorder="1" applyAlignment="1" applyProtection="1">
      <alignment vertical="center" wrapText="1"/>
      <protection hidden="1"/>
    </xf>
    <xf numFmtId="0" fontId="21" fillId="0" borderId="52" xfId="0" quotePrefix="1" applyFont="1" applyBorder="1" applyAlignment="1" applyProtection="1">
      <alignment horizontal="center" vertical="center" wrapText="1"/>
      <protection hidden="1"/>
    </xf>
    <xf numFmtId="0" fontId="40" fillId="2" borderId="8" xfId="0" applyFont="1" applyFill="1" applyBorder="1" applyAlignment="1" applyProtection="1">
      <alignment vertical="center" wrapText="1"/>
      <protection hidden="1"/>
    </xf>
    <xf numFmtId="0" fontId="0" fillId="0" borderId="0" xfId="0" applyAlignment="1">
      <alignment vertical="center"/>
    </xf>
    <xf numFmtId="0" fontId="34" fillId="0" borderId="0" xfId="0" applyFont="1" applyFill="1" applyBorder="1" applyAlignment="1" applyProtection="1">
      <alignment vertical="center" wrapText="1"/>
      <protection hidden="1"/>
    </xf>
    <xf numFmtId="0" fontId="11" fillId="5" borderId="8" xfId="0" applyFont="1" applyFill="1" applyBorder="1" applyAlignment="1" applyProtection="1">
      <alignment vertical="center"/>
    </xf>
    <xf numFmtId="0" fontId="2" fillId="2" borderId="61" xfId="0" applyFont="1" applyFill="1" applyBorder="1" applyAlignment="1" applyProtection="1">
      <alignment horizontal="left" vertical="center" wrapText="1"/>
      <protection hidden="1"/>
    </xf>
    <xf numFmtId="0" fontId="11" fillId="6" borderId="63" xfId="0" applyFont="1" applyFill="1" applyBorder="1" applyAlignment="1" applyProtection="1">
      <alignment horizontal="center"/>
      <protection hidden="1"/>
    </xf>
    <xf numFmtId="4" fontId="42" fillId="12" borderId="1" xfId="0" applyNumberFormat="1" applyFont="1" applyFill="1" applyBorder="1" applyAlignment="1" applyProtection="1">
      <alignment horizontal="center" vertical="center"/>
      <protection hidden="1"/>
    </xf>
    <xf numFmtId="4" fontId="42" fillId="12" borderId="3" xfId="0" applyNumberFormat="1" applyFont="1" applyFill="1" applyBorder="1" applyAlignment="1" applyProtection="1">
      <alignment horizontal="center" vertical="center"/>
      <protection hidden="1"/>
    </xf>
    <xf numFmtId="0" fontId="12" fillId="9" borderId="1" xfId="0" applyFont="1" applyFill="1" applyBorder="1" applyAlignment="1" applyProtection="1">
      <alignment horizontal="center"/>
      <protection hidden="1"/>
    </xf>
    <xf numFmtId="0" fontId="12" fillId="9" borderId="2" xfId="0" applyFont="1" applyFill="1" applyBorder="1" applyAlignment="1" applyProtection="1">
      <alignment horizontal="center"/>
      <protection hidden="1"/>
    </xf>
    <xf numFmtId="0" fontId="12" fillId="9" borderId="3"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34" fillId="2" borderId="1" xfId="0" applyFont="1" applyFill="1" applyBorder="1" applyAlignment="1" applyProtection="1">
      <alignment horizontal="left" vertical="center"/>
      <protection hidden="1"/>
    </xf>
    <xf numFmtId="0" fontId="34" fillId="2" borderId="2" xfId="0" applyFont="1" applyFill="1" applyBorder="1" applyAlignment="1" applyProtection="1">
      <alignment horizontal="left" vertical="center"/>
      <protection hidden="1"/>
    </xf>
    <xf numFmtId="0" fontId="34" fillId="2" borderId="3" xfId="0" applyFont="1" applyFill="1" applyBorder="1" applyAlignment="1" applyProtection="1">
      <alignment horizontal="left" vertical="center"/>
      <protection hidden="1"/>
    </xf>
    <xf numFmtId="0" fontId="39" fillId="6" borderId="42" xfId="0" applyFont="1" applyFill="1" applyBorder="1" applyAlignment="1" applyProtection="1">
      <alignment horizontal="center" vertical="center" wrapText="1"/>
      <protection hidden="1"/>
    </xf>
    <xf numFmtId="0" fontId="39" fillId="6" borderId="17" xfId="0" applyFont="1" applyFill="1" applyBorder="1" applyAlignment="1" applyProtection="1">
      <alignment horizontal="center" vertical="center" wrapText="1"/>
      <protection hidden="1"/>
    </xf>
    <xf numFmtId="0" fontId="33" fillId="6" borderId="7" xfId="0" applyFont="1" applyFill="1" applyBorder="1" applyAlignment="1" applyProtection="1">
      <alignment horizontal="center" vertical="center" wrapText="1"/>
      <protection hidden="1"/>
    </xf>
    <xf numFmtId="0" fontId="33" fillId="6" borderId="0" xfId="0" applyFont="1" applyFill="1" applyBorder="1" applyAlignment="1" applyProtection="1">
      <alignment horizontal="center" vertical="center" wrapText="1"/>
      <protection hidden="1"/>
    </xf>
    <xf numFmtId="0" fontId="33" fillId="6" borderId="57" xfId="0" applyFont="1" applyFill="1" applyBorder="1" applyAlignment="1" applyProtection="1">
      <alignment horizontal="center" vertical="center" wrapText="1"/>
      <protection hidden="1"/>
    </xf>
    <xf numFmtId="0" fontId="33" fillId="6" borderId="6"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left" vertical="top" wrapText="1"/>
    </xf>
    <xf numFmtId="0" fontId="10" fillId="5" borderId="2" xfId="0" applyFont="1" applyFill="1" applyBorder="1" applyAlignment="1" applyProtection="1">
      <alignment horizontal="left" vertical="top" wrapText="1"/>
    </xf>
    <xf numFmtId="0" fontId="10" fillId="5" borderId="3" xfId="0" applyFont="1" applyFill="1" applyBorder="1" applyAlignment="1" applyProtection="1">
      <alignment horizontal="left" vertical="top" wrapText="1"/>
    </xf>
    <xf numFmtId="0" fontId="12" fillId="6" borderId="2" xfId="0" applyFont="1" applyFill="1" applyBorder="1" applyAlignment="1" applyProtection="1">
      <alignment horizontal="center" wrapText="1"/>
      <protection hidden="1"/>
    </xf>
    <xf numFmtId="0" fontId="5" fillId="0" borderId="23" xfId="0" applyFont="1" applyBorder="1" applyAlignment="1" applyProtection="1">
      <alignment vertical="center" wrapText="1"/>
      <protection hidden="1"/>
    </xf>
    <xf numFmtId="0" fontId="5" fillId="0" borderId="66" xfId="0" applyFont="1" applyBorder="1" applyAlignment="1" applyProtection="1">
      <alignment vertical="center" wrapText="1"/>
      <protection hidden="1"/>
    </xf>
    <xf numFmtId="0" fontId="5" fillId="0" borderId="27" xfId="0" applyFont="1" applyBorder="1" applyAlignment="1" applyProtection="1">
      <alignment vertical="center" wrapText="1"/>
      <protection hidden="1"/>
    </xf>
    <xf numFmtId="0" fontId="5" fillId="0" borderId="67" xfId="0" applyFont="1" applyBorder="1" applyAlignment="1" applyProtection="1">
      <alignment vertical="center" wrapText="1"/>
      <protection hidden="1"/>
    </xf>
    <xf numFmtId="0" fontId="8" fillId="0" borderId="24"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166" fontId="14" fillId="9" borderId="1" xfId="2" applyNumberFormat="1" applyFont="1" applyFill="1" applyBorder="1" applyAlignment="1" applyProtection="1">
      <alignment horizontal="center" vertical="center"/>
      <protection hidden="1"/>
    </xf>
    <xf numFmtId="166" fontId="14" fillId="9" borderId="2" xfId="2" applyNumberFormat="1" applyFont="1" applyFill="1" applyBorder="1" applyAlignment="1" applyProtection="1">
      <alignment horizontal="center" vertical="center"/>
      <protection hidden="1"/>
    </xf>
    <xf numFmtId="166" fontId="14" fillId="9" borderId="3"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51" xfId="0" applyFont="1" applyBorder="1" applyAlignment="1" applyProtection="1">
      <alignment horizontal="left" vertical="center" wrapText="1"/>
      <protection hidden="1"/>
    </xf>
    <xf numFmtId="0" fontId="5" fillId="0" borderId="54" xfId="0" applyFont="1" applyBorder="1" applyAlignment="1" applyProtection="1">
      <alignment horizontal="left" vertical="center"/>
      <protection hidden="1"/>
    </xf>
    <xf numFmtId="0" fontId="5" fillId="0" borderId="52" xfId="0" applyFont="1" applyBorder="1" applyAlignment="1" applyProtection="1">
      <alignment horizontal="left" vertical="center"/>
      <protection hidden="1"/>
    </xf>
    <xf numFmtId="0" fontId="5" fillId="0" borderId="61"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13"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protection hidden="1"/>
    </xf>
    <xf numFmtId="0" fontId="5" fillId="0" borderId="56"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28"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5"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22" fillId="6" borderId="64" xfId="0" applyFont="1" applyFill="1" applyBorder="1" applyAlignment="1" applyProtection="1">
      <alignment horizontal="center" vertical="center"/>
      <protection hidden="1"/>
    </xf>
    <xf numFmtId="0" fontId="22" fillId="6" borderId="0" xfId="0" applyFont="1" applyFill="1" applyBorder="1" applyAlignment="1" applyProtection="1">
      <alignment horizontal="center" vertical="center"/>
      <protection hidden="1"/>
    </xf>
    <xf numFmtId="0" fontId="25" fillId="0" borderId="1" xfId="0" applyFont="1" applyBorder="1" applyAlignment="1" applyProtection="1">
      <alignment horizontal="left" wrapText="1"/>
      <protection hidden="1"/>
    </xf>
    <xf numFmtId="0" fontId="25" fillId="0" borderId="2" xfId="0" applyFont="1" applyBorder="1" applyAlignment="1" applyProtection="1">
      <alignment horizontal="left" wrapText="1"/>
      <protection hidden="1"/>
    </xf>
    <xf numFmtId="0" fontId="25" fillId="0" borderId="3" xfId="0" applyFont="1" applyBorder="1" applyAlignment="1" applyProtection="1">
      <alignment horizontal="left" wrapText="1"/>
      <protection hidden="1"/>
    </xf>
    <xf numFmtId="0" fontId="25" fillId="0" borderId="57" xfId="0" applyFont="1" applyBorder="1" applyAlignment="1" applyProtection="1">
      <alignment horizontal="left" wrapText="1"/>
      <protection hidden="1"/>
    </xf>
    <xf numFmtId="0" fontId="25" fillId="0" borderId="6" xfId="0" applyFont="1" applyBorder="1" applyAlignment="1" applyProtection="1">
      <alignment horizontal="left" wrapText="1"/>
      <protection hidden="1"/>
    </xf>
    <xf numFmtId="166" fontId="23" fillId="9" borderId="1" xfId="2" applyNumberFormat="1" applyFont="1" applyFill="1" applyBorder="1" applyAlignment="1" applyProtection="1">
      <alignment horizontal="center" vertical="center"/>
      <protection hidden="1"/>
    </xf>
    <xf numFmtId="0" fontId="24" fillId="9" borderId="2" xfId="0" applyFont="1" applyFill="1" applyBorder="1" applyAlignment="1" applyProtection="1">
      <alignment horizontal="center" vertical="center"/>
      <protection hidden="1"/>
    </xf>
    <xf numFmtId="0" fontId="24" fillId="9" borderId="3" xfId="0" applyFont="1" applyFill="1" applyBorder="1" applyAlignment="1" applyProtection="1">
      <alignment horizontal="center" vertical="center"/>
      <protection hidden="1"/>
    </xf>
    <xf numFmtId="0" fontId="21" fillId="0" borderId="35" xfId="0" applyFont="1" applyBorder="1" applyAlignment="1" applyProtection="1">
      <alignment horizontal="center" vertical="center" wrapText="1"/>
      <protection hidden="1"/>
    </xf>
    <xf numFmtId="0" fontId="21" fillId="0" borderId="39" xfId="0" applyFont="1" applyBorder="1" applyAlignment="1" applyProtection="1">
      <alignment horizontal="center" vertical="center"/>
      <protection hidden="1"/>
    </xf>
    <xf numFmtId="0" fontId="21" fillId="0" borderId="38" xfId="0" applyFont="1" applyBorder="1" applyAlignment="1" applyProtection="1">
      <alignment horizontal="center" vertical="center" wrapText="1"/>
      <protection hidden="1"/>
    </xf>
    <xf numFmtId="0" fontId="21" fillId="0" borderId="21" xfId="0" applyFont="1" applyBorder="1" applyAlignment="1" applyProtection="1">
      <alignment horizontal="center" vertical="center"/>
      <protection hidden="1"/>
    </xf>
    <xf numFmtId="0" fontId="21" fillId="0" borderId="47" xfId="0" applyFont="1" applyBorder="1" applyAlignment="1" applyProtection="1">
      <alignment horizontal="center" vertical="center" wrapText="1"/>
      <protection hidden="1"/>
    </xf>
    <xf numFmtId="0" fontId="21" fillId="0" borderId="48" xfId="0" applyFont="1" applyBorder="1" applyAlignment="1" applyProtection="1">
      <alignment horizontal="center" vertical="center"/>
      <protection hidden="1"/>
    </xf>
    <xf numFmtId="0" fontId="22" fillId="6" borderId="0" xfId="0" applyFont="1" applyFill="1" applyAlignment="1" applyProtection="1">
      <alignment horizontal="center" vertical="center"/>
      <protection hidden="1"/>
    </xf>
    <xf numFmtId="0" fontId="21" fillId="0" borderId="51" xfId="0" applyFont="1" applyBorder="1" applyAlignment="1" applyProtection="1">
      <alignment horizontal="center" vertical="center" wrapText="1"/>
      <protection hidden="1"/>
    </xf>
    <xf numFmtId="0" fontId="21" fillId="0" borderId="52" xfId="0" applyFont="1" applyBorder="1" applyAlignment="1" applyProtection="1">
      <alignment horizontal="center" vertical="center"/>
      <protection hidden="1"/>
    </xf>
    <xf numFmtId="0" fontId="11" fillId="0" borderId="57" xfId="0" applyFont="1" applyBorder="1" applyAlignment="1" applyProtection="1">
      <alignment horizontal="left" vertical="center" wrapText="1"/>
      <protection hidden="1"/>
    </xf>
    <xf numFmtId="0" fontId="11" fillId="0" borderId="6" xfId="0" applyFont="1" applyBorder="1" applyAlignment="1" applyProtection="1">
      <alignment horizontal="left" vertical="center" wrapText="1"/>
      <protection hidden="1"/>
    </xf>
    <xf numFmtId="166" fontId="17" fillId="9" borderId="1" xfId="2" applyNumberFormat="1" applyFont="1" applyFill="1" applyBorder="1" applyAlignment="1" applyProtection="1">
      <alignment horizontal="center" vertical="center" wrapText="1"/>
      <protection hidden="1"/>
    </xf>
    <xf numFmtId="0" fontId="18" fillId="9" borderId="2" xfId="0" applyFont="1" applyFill="1" applyBorder="1" applyAlignment="1" applyProtection="1">
      <alignment horizontal="center" vertical="center"/>
      <protection hidden="1"/>
    </xf>
    <xf numFmtId="0" fontId="18" fillId="9" borderId="3" xfId="0" applyFont="1" applyFill="1" applyBorder="1" applyAlignment="1" applyProtection="1">
      <alignment horizontal="center" vertical="center"/>
      <protection hidden="1"/>
    </xf>
    <xf numFmtId="0" fontId="5" fillId="0" borderId="35"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protection hidden="1"/>
    </xf>
    <xf numFmtId="0" fontId="5" fillId="0" borderId="38"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protection hidden="1"/>
    </xf>
    <xf numFmtId="0" fontId="5" fillId="0" borderId="47"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5" fillId="0" borderId="51"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protection hidden="1"/>
    </xf>
    <xf numFmtId="166" fontId="17" fillId="9" borderId="1" xfId="2" applyNumberFormat="1" applyFont="1" applyFill="1" applyBorder="1" applyAlignment="1" applyProtection="1">
      <alignment horizontal="center" vertical="justify"/>
      <protection hidden="1"/>
    </xf>
    <xf numFmtId="0" fontId="18" fillId="9" borderId="2" xfId="0" applyFont="1" applyFill="1" applyBorder="1" applyAlignment="1" applyProtection="1">
      <alignment horizontal="center" vertical="justify"/>
      <protection hidden="1"/>
    </xf>
    <xf numFmtId="0" fontId="18" fillId="9" borderId="3" xfId="0" applyFont="1" applyFill="1" applyBorder="1" applyAlignment="1" applyProtection="1">
      <alignment horizontal="center" vertical="justify"/>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3" xfId="0" applyFont="1" applyFill="1" applyBorder="1" applyAlignment="1" applyProtection="1">
      <alignment horizontal="center"/>
      <protection hidden="1"/>
    </xf>
    <xf numFmtId="0" fontId="2" fillId="0" borderId="57"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9" borderId="3" xfId="0" applyFont="1" applyFill="1" applyBorder="1" applyAlignment="1" applyProtection="1">
      <alignment horizontal="center" wrapText="1"/>
      <protection hidden="1"/>
    </xf>
    <xf numFmtId="0" fontId="10" fillId="0" borderId="1" xfId="0" applyFont="1" applyBorder="1" applyAlignment="1" applyProtection="1">
      <alignment horizontal="right"/>
      <protection hidden="1"/>
    </xf>
    <xf numFmtId="0" fontId="10" fillId="0" borderId="2" xfId="0" applyFont="1" applyBorder="1" applyAlignment="1" applyProtection="1">
      <alignment horizontal="right"/>
      <protection hidden="1"/>
    </xf>
    <xf numFmtId="0" fontId="10" fillId="0" borderId="3" xfId="0" applyFont="1" applyBorder="1" applyAlignment="1" applyProtection="1">
      <alignment horizontal="right"/>
      <protection hidden="1"/>
    </xf>
    <xf numFmtId="10" fontId="10" fillId="0" borderId="61" xfId="1" applyNumberFormat="1" applyFont="1" applyBorder="1" applyAlignment="1" applyProtection="1">
      <alignment horizontal="center" vertical="center"/>
      <protection hidden="1"/>
    </xf>
    <xf numFmtId="10" fontId="10" fillId="0" borderId="58" xfId="1" applyNumberFormat="1" applyFont="1" applyBorder="1" applyAlignment="1" applyProtection="1">
      <alignment horizontal="center" vertical="center"/>
      <protection hidden="1"/>
    </xf>
    <xf numFmtId="0" fontId="7" fillId="0" borderId="23" xfId="0" applyFont="1" applyBorder="1" applyAlignment="1" applyProtection="1">
      <alignment horizontal="center" vertical="center" textRotation="90" wrapText="1"/>
      <protection hidden="1"/>
    </xf>
    <xf numFmtId="0" fontId="7" fillId="0" borderId="69" xfId="0" applyFont="1" applyBorder="1" applyAlignment="1" applyProtection="1">
      <alignment horizontal="center" vertical="center" textRotation="90"/>
      <protection hidden="1"/>
    </xf>
    <xf numFmtId="0" fontId="7" fillId="0" borderId="27" xfId="0" applyFont="1" applyBorder="1" applyAlignment="1" applyProtection="1">
      <alignment horizontal="center" vertical="center" textRotation="90"/>
      <protection hidden="1"/>
    </xf>
    <xf numFmtId="0" fontId="11" fillId="0" borderId="23" xfId="0" applyFont="1" applyBorder="1" applyAlignment="1" applyProtection="1">
      <alignment horizontal="center" vertical="center" textRotation="90" wrapText="1"/>
      <protection hidden="1"/>
    </xf>
    <xf numFmtId="0" fontId="11" fillId="0" borderId="69" xfId="0" applyFont="1" applyBorder="1" applyAlignment="1" applyProtection="1">
      <alignment horizontal="center" vertical="center" textRotation="90"/>
      <protection hidden="1"/>
    </xf>
    <xf numFmtId="0" fontId="11" fillId="0" borderId="27" xfId="0" applyFont="1" applyBorder="1" applyAlignment="1" applyProtection="1">
      <alignment horizontal="center" vertical="center" textRotation="90"/>
      <protection hidden="1"/>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protection hidden="1"/>
    </xf>
    <xf numFmtId="0" fontId="0" fillId="6" borderId="17" xfId="0" applyFill="1" applyBorder="1" applyAlignment="1" applyProtection="1">
      <alignment horizontal="center"/>
      <protection hidden="1"/>
    </xf>
    <xf numFmtId="0" fontId="5" fillId="10" borderId="2" xfId="0" applyFont="1" applyFill="1" applyBorder="1" applyAlignment="1" applyProtection="1">
      <alignment horizontal="center" vertical="center" wrapText="1"/>
      <protection hidden="1"/>
    </xf>
    <xf numFmtId="0" fontId="0" fillId="6" borderId="51" xfId="0" applyFill="1" applyBorder="1" applyAlignment="1" applyProtection="1">
      <alignment horizontal="left" vertical="top" wrapText="1"/>
      <protection hidden="1"/>
    </xf>
    <xf numFmtId="0" fontId="0" fillId="6" borderId="54" xfId="0" applyFill="1" applyBorder="1" applyAlignment="1" applyProtection="1">
      <alignment horizontal="left" vertical="top" wrapText="1"/>
      <protection hidden="1"/>
    </xf>
    <xf numFmtId="0" fontId="5" fillId="6" borderId="51" xfId="0" applyFont="1" applyFill="1" applyBorder="1" applyAlignment="1" applyProtection="1">
      <alignment horizontal="center" vertical="center" wrapText="1"/>
      <protection hidden="1"/>
    </xf>
    <xf numFmtId="0" fontId="5" fillId="6" borderId="54" xfId="0" applyFont="1" applyFill="1" applyBorder="1" applyAlignment="1" applyProtection="1">
      <alignment horizontal="center" vertical="center" wrapText="1"/>
      <protection hidden="1"/>
    </xf>
    <xf numFmtId="3" fontId="5" fillId="6" borderId="51" xfId="0" applyNumberFormat="1" applyFont="1" applyFill="1" applyBorder="1" applyAlignment="1" applyProtection="1">
      <alignment horizontal="center" vertical="center"/>
      <protection hidden="1"/>
    </xf>
    <xf numFmtId="3" fontId="5" fillId="6" borderId="54" xfId="0" applyNumberFormat="1" applyFont="1" applyFill="1" applyBorder="1" applyAlignment="1" applyProtection="1">
      <alignment horizontal="center" vertical="center"/>
      <protection hidden="1"/>
    </xf>
    <xf numFmtId="0" fontId="5" fillId="10" borderId="61" xfId="0" applyFont="1" applyFill="1" applyBorder="1" applyAlignment="1" applyProtection="1">
      <alignment horizontal="center" vertical="center" wrapText="1"/>
      <protection hidden="1"/>
    </xf>
    <xf numFmtId="0" fontId="5" fillId="10" borderId="5" xfId="0" applyFont="1" applyFill="1" applyBorder="1" applyAlignment="1" applyProtection="1">
      <alignment horizontal="center" vertical="center"/>
      <protection hidden="1"/>
    </xf>
    <xf numFmtId="0" fontId="5" fillId="10" borderId="58" xfId="0" applyFont="1" applyFill="1" applyBorder="1" applyAlignment="1" applyProtection="1">
      <alignment horizontal="center" vertical="center"/>
      <protection hidden="1"/>
    </xf>
    <xf numFmtId="0" fontId="5" fillId="10" borderId="5" xfId="0" applyFont="1" applyFill="1" applyBorder="1" applyAlignment="1" applyProtection="1">
      <alignment horizontal="center" vertical="center" wrapText="1"/>
      <protection hidden="1"/>
    </xf>
    <xf numFmtId="0" fontId="5" fillId="10" borderId="58" xfId="0" applyFont="1" applyFill="1" applyBorder="1" applyAlignment="1" applyProtection="1">
      <alignment horizontal="center" vertical="center" wrapText="1"/>
      <protection hidden="1"/>
    </xf>
    <xf numFmtId="0" fontId="5" fillId="6" borderId="5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3" fontId="5" fillId="6" borderId="54" xfId="0" applyNumberFormat="1"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wrapText="1"/>
      <protection hidden="1"/>
    </xf>
    <xf numFmtId="0" fontId="5" fillId="6" borderId="54" xfId="0" applyFont="1" applyFill="1" applyBorder="1" applyAlignment="1" applyProtection="1">
      <alignment horizontal="left" vertical="top" wrapText="1"/>
      <protection hidden="1"/>
    </xf>
  </cellXfs>
  <cellStyles count="4">
    <cellStyle name="Κανονικό" xfId="0" builtinId="0"/>
    <cellStyle name="Κόμμα" xfId="2" builtinId="3"/>
    <cellStyle name="Ποσοστό" xfId="1" builtinId="5"/>
    <cellStyle name="Υπερ-σύνδεση" xfId="3" builtinId="8"/>
  </cellStyles>
  <dxfs count="7">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1429043</xdr:colOff>
      <xdr:row>6</xdr:row>
      <xdr:rowOff>59560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69</xdr:row>
      <xdr:rowOff>43963</xdr:rowOff>
    </xdr:from>
    <xdr:ext cx="7480788" cy="1212084"/>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8452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L136"/>
  <sheetViews>
    <sheetView view="pageBreakPreview" topLeftCell="A31" zoomScale="130" zoomScaleNormal="130" zoomScaleSheetLayoutView="130" workbookViewId="0">
      <selection activeCell="A129" sqref="A129:XFD131"/>
    </sheetView>
  </sheetViews>
  <sheetFormatPr defaultColWidth="9.109375" defaultRowHeight="14.4"/>
  <cols>
    <col min="1" max="1" width="9.109375" style="100" customWidth="1"/>
    <col min="2" max="10" width="9.109375" style="100"/>
    <col min="11" max="11" width="21.5546875" style="100" customWidth="1"/>
    <col min="12" max="16384" width="9.109375" style="100"/>
  </cols>
  <sheetData>
    <row r="8" spans="1:11" ht="18">
      <c r="A8" s="334" t="s">
        <v>238</v>
      </c>
      <c r="B8" s="334"/>
      <c r="C8" s="334"/>
      <c r="D8" s="334"/>
      <c r="E8" s="334"/>
      <c r="F8" s="334"/>
      <c r="G8" s="334"/>
      <c r="H8" s="334"/>
      <c r="I8" s="334"/>
      <c r="J8" s="334"/>
      <c r="K8" s="334"/>
    </row>
    <row r="9" spans="1:11" ht="6" customHeight="1"/>
    <row r="10" spans="1:11">
      <c r="A10" s="237" t="s">
        <v>179</v>
      </c>
      <c r="B10" s="238"/>
      <c r="C10" s="238"/>
      <c r="D10" s="238"/>
      <c r="E10" s="238"/>
      <c r="F10" s="238"/>
      <c r="G10" s="238"/>
      <c r="H10" s="238"/>
      <c r="I10" s="238"/>
      <c r="J10" s="238"/>
      <c r="K10" s="238"/>
    </row>
    <row r="11" spans="1:11">
      <c r="A11" s="238" t="s">
        <v>203</v>
      </c>
      <c r="B11" s="238"/>
      <c r="C11" s="238"/>
      <c r="D11" s="238"/>
      <c r="E11" s="238"/>
      <c r="F11" s="238"/>
      <c r="G11" s="238"/>
      <c r="H11" s="238"/>
      <c r="I11" s="238"/>
      <c r="J11" s="238"/>
      <c r="K11" s="238"/>
    </row>
    <row r="12" spans="1:11">
      <c r="A12" s="238" t="s">
        <v>221</v>
      </c>
      <c r="B12" s="238"/>
      <c r="C12" s="238"/>
      <c r="D12" s="238"/>
      <c r="E12" s="238"/>
      <c r="F12" s="238"/>
      <c r="G12" s="238"/>
      <c r="H12" s="238"/>
      <c r="I12" s="238"/>
      <c r="J12" s="238"/>
      <c r="K12" s="238"/>
    </row>
    <row r="13" spans="1:11" ht="6" customHeight="1"/>
    <row r="14" spans="1:11">
      <c r="A14" s="237" t="s">
        <v>125</v>
      </c>
      <c r="B14" s="238"/>
      <c r="C14" s="238"/>
      <c r="D14" s="238"/>
      <c r="E14" s="238"/>
      <c r="F14" s="238"/>
      <c r="G14" s="238"/>
      <c r="H14" s="238"/>
      <c r="I14" s="238"/>
      <c r="J14" s="238"/>
      <c r="K14" s="238"/>
    </row>
    <row r="15" spans="1:11">
      <c r="A15" s="238" t="s">
        <v>130</v>
      </c>
      <c r="B15" s="238"/>
      <c r="C15" s="238"/>
      <c r="D15" s="238"/>
      <c r="E15" s="238"/>
      <c r="F15" s="238"/>
      <c r="G15" s="238"/>
      <c r="H15" s="238"/>
      <c r="I15" s="238"/>
      <c r="J15" s="238"/>
      <c r="K15" s="238"/>
    </row>
    <row r="16" spans="1:11">
      <c r="A16" s="238" t="s">
        <v>150</v>
      </c>
      <c r="B16" s="238"/>
      <c r="C16" s="238"/>
      <c r="D16" s="238"/>
      <c r="E16" s="238"/>
      <c r="F16" s="238"/>
      <c r="G16" s="238"/>
      <c r="H16" s="238"/>
      <c r="I16" s="238"/>
      <c r="J16" s="238"/>
      <c r="K16" s="238"/>
    </row>
    <row r="17" spans="1:11">
      <c r="A17" s="238" t="s">
        <v>151</v>
      </c>
      <c r="B17" s="238"/>
      <c r="C17" s="238"/>
      <c r="D17" s="238"/>
      <c r="E17" s="238"/>
      <c r="F17" s="238"/>
      <c r="G17" s="238"/>
      <c r="H17" s="238"/>
      <c r="I17" s="238"/>
      <c r="J17" s="238"/>
      <c r="K17" s="238"/>
    </row>
    <row r="18" spans="1:11">
      <c r="A18" s="238" t="s">
        <v>131</v>
      </c>
      <c r="B18" s="238"/>
      <c r="C18" s="238"/>
      <c r="D18" s="238"/>
      <c r="E18" s="238"/>
      <c r="F18" s="238"/>
      <c r="G18" s="238"/>
      <c r="H18" s="238"/>
      <c r="I18" s="238"/>
      <c r="J18" s="238"/>
      <c r="K18" s="238"/>
    </row>
    <row r="19" spans="1:11">
      <c r="A19" s="238" t="s">
        <v>239</v>
      </c>
      <c r="B19" s="238"/>
      <c r="C19" s="238"/>
      <c r="D19" s="238"/>
      <c r="E19" s="238"/>
      <c r="F19" s="238"/>
      <c r="G19" s="238"/>
      <c r="H19" s="238"/>
      <c r="I19" s="238"/>
      <c r="J19" s="238"/>
      <c r="K19" s="238"/>
    </row>
    <row r="20" spans="1:11">
      <c r="A20" s="238" t="s">
        <v>240</v>
      </c>
      <c r="B20" s="238"/>
      <c r="C20" s="238"/>
      <c r="D20" s="238"/>
      <c r="E20" s="238"/>
      <c r="F20" s="238"/>
      <c r="G20" s="238"/>
      <c r="H20" s="238"/>
      <c r="I20" s="238"/>
      <c r="J20" s="238"/>
      <c r="K20" s="238"/>
    </row>
    <row r="21" spans="1:11">
      <c r="A21" s="238" t="s">
        <v>220</v>
      </c>
      <c r="B21" s="238"/>
      <c r="C21" s="238"/>
      <c r="D21" s="238"/>
      <c r="E21" s="238"/>
      <c r="F21" s="238"/>
      <c r="G21" s="238"/>
      <c r="H21" s="238"/>
      <c r="I21" s="238"/>
      <c r="J21" s="238"/>
      <c r="K21" s="238"/>
    </row>
    <row r="22" spans="1:11" ht="6" customHeight="1">
      <c r="A22" s="238"/>
      <c r="B22" s="238"/>
      <c r="C22" s="238"/>
      <c r="D22" s="238"/>
      <c r="E22" s="238"/>
      <c r="F22" s="238"/>
      <c r="G22" s="238"/>
      <c r="H22" s="238"/>
      <c r="I22" s="238"/>
      <c r="J22" s="238"/>
      <c r="K22" s="238"/>
    </row>
    <row r="23" spans="1:11">
      <c r="A23" s="237" t="s">
        <v>126</v>
      </c>
      <c r="B23" s="238"/>
      <c r="C23" s="238"/>
      <c r="D23" s="238"/>
      <c r="E23" s="238"/>
      <c r="F23" s="238"/>
      <c r="G23" s="238"/>
      <c r="H23" s="238"/>
      <c r="I23" s="238"/>
      <c r="J23" s="238"/>
      <c r="K23" s="238"/>
    </row>
    <row r="24" spans="1:11">
      <c r="A24" s="238" t="s">
        <v>241</v>
      </c>
      <c r="B24" s="238"/>
      <c r="C24" s="238"/>
      <c r="D24" s="238"/>
      <c r="E24" s="238"/>
      <c r="F24" s="238"/>
      <c r="G24" s="238"/>
      <c r="H24" s="238"/>
      <c r="I24" s="238"/>
      <c r="J24" s="238"/>
      <c r="K24" s="238"/>
    </row>
    <row r="25" spans="1:11">
      <c r="A25" s="238" t="s">
        <v>128</v>
      </c>
      <c r="B25" s="238"/>
      <c r="C25" s="238"/>
      <c r="D25" s="238"/>
      <c r="E25" s="238"/>
      <c r="F25" s="238"/>
      <c r="G25" s="238"/>
      <c r="H25" s="238"/>
      <c r="I25" s="238"/>
      <c r="J25" s="238"/>
      <c r="K25" s="238"/>
    </row>
    <row r="26" spans="1:11">
      <c r="A26" s="238" t="s">
        <v>129</v>
      </c>
      <c r="B26" s="238"/>
      <c r="C26" s="238"/>
      <c r="D26" s="238"/>
      <c r="E26" s="238"/>
      <c r="F26" s="238"/>
      <c r="G26" s="238"/>
      <c r="H26" s="238"/>
      <c r="I26" s="238"/>
      <c r="J26" s="238"/>
      <c r="K26" s="238"/>
    </row>
    <row r="27" spans="1:11" ht="6" customHeight="1">
      <c r="A27" s="238"/>
      <c r="B27" s="238"/>
      <c r="C27" s="238"/>
      <c r="D27" s="238"/>
      <c r="E27" s="238"/>
      <c r="F27" s="238"/>
      <c r="G27" s="238"/>
      <c r="H27" s="238"/>
      <c r="I27" s="238"/>
      <c r="J27" s="238"/>
      <c r="K27" s="238"/>
    </row>
    <row r="28" spans="1:11">
      <c r="A28" s="237" t="s">
        <v>132</v>
      </c>
      <c r="B28" s="238"/>
      <c r="C28" s="238"/>
      <c r="D28" s="238"/>
      <c r="E28" s="238"/>
      <c r="F28" s="238"/>
      <c r="G28" s="238"/>
      <c r="H28" s="238"/>
      <c r="I28" s="238"/>
      <c r="J28" s="238"/>
      <c r="K28" s="238"/>
    </row>
    <row r="29" spans="1:11">
      <c r="A29" s="238" t="s">
        <v>133</v>
      </c>
      <c r="B29" s="238"/>
      <c r="C29" s="238"/>
      <c r="D29" s="238"/>
      <c r="E29" s="238"/>
      <c r="F29" s="238"/>
      <c r="G29" s="238"/>
      <c r="H29" s="238"/>
      <c r="I29" s="238"/>
      <c r="J29" s="238"/>
      <c r="K29" s="238"/>
    </row>
    <row r="30" spans="1:11">
      <c r="A30" s="238" t="s">
        <v>242</v>
      </c>
      <c r="B30" s="238"/>
      <c r="C30" s="238"/>
      <c r="D30" s="238"/>
      <c r="E30" s="238"/>
      <c r="F30" s="238"/>
      <c r="G30" s="238"/>
      <c r="H30" s="238"/>
      <c r="I30" s="238"/>
      <c r="J30" s="238"/>
      <c r="K30" s="238"/>
    </row>
    <row r="31" spans="1:11" ht="6" customHeight="1">
      <c r="A31" s="238"/>
      <c r="B31" s="238"/>
      <c r="C31" s="238"/>
      <c r="D31" s="238"/>
      <c r="E31" s="238"/>
      <c r="F31" s="238"/>
      <c r="G31" s="238"/>
      <c r="H31" s="238"/>
      <c r="I31" s="238"/>
      <c r="J31" s="238"/>
      <c r="K31" s="238"/>
    </row>
    <row r="32" spans="1:11">
      <c r="A32" s="237" t="s">
        <v>134</v>
      </c>
      <c r="B32" s="238"/>
      <c r="C32" s="238"/>
      <c r="D32" s="238"/>
      <c r="E32" s="238"/>
      <c r="F32" s="238"/>
      <c r="G32" s="238"/>
      <c r="H32" s="238"/>
      <c r="I32" s="238"/>
      <c r="J32" s="238"/>
      <c r="K32" s="238"/>
    </row>
    <row r="33" spans="1:11">
      <c r="A33" s="238" t="s">
        <v>243</v>
      </c>
      <c r="B33" s="238"/>
      <c r="C33" s="238"/>
      <c r="D33" s="238"/>
      <c r="E33" s="238"/>
      <c r="F33" s="238"/>
      <c r="G33" s="238"/>
      <c r="H33" s="238"/>
      <c r="I33" s="238"/>
      <c r="J33" s="238"/>
      <c r="K33" s="238"/>
    </row>
    <row r="34" spans="1:11">
      <c r="A34" s="238" t="s">
        <v>135</v>
      </c>
      <c r="B34" s="238"/>
      <c r="C34" s="238"/>
      <c r="D34" s="238"/>
      <c r="E34" s="238"/>
      <c r="F34" s="238"/>
      <c r="G34" s="238"/>
      <c r="H34" s="238"/>
      <c r="I34" s="238"/>
      <c r="J34" s="238"/>
      <c r="K34" s="238"/>
    </row>
    <row r="35" spans="1:11">
      <c r="A35" s="238" t="s">
        <v>244</v>
      </c>
      <c r="B35" s="238"/>
      <c r="C35" s="238"/>
      <c r="D35" s="238"/>
      <c r="E35" s="238"/>
      <c r="F35" s="238"/>
      <c r="G35" s="238"/>
      <c r="H35" s="238"/>
      <c r="I35" s="238"/>
      <c r="J35" s="238"/>
      <c r="K35" s="238"/>
    </row>
    <row r="36" spans="1:11">
      <c r="A36" s="238" t="s">
        <v>245</v>
      </c>
      <c r="B36" s="238"/>
      <c r="C36" s="238"/>
      <c r="D36" s="238"/>
      <c r="E36" s="238"/>
      <c r="F36" s="238"/>
      <c r="G36" s="238"/>
      <c r="H36" s="238"/>
      <c r="I36" s="238"/>
      <c r="J36" s="238"/>
      <c r="K36" s="238"/>
    </row>
    <row r="37" spans="1:11">
      <c r="A37" s="238" t="s">
        <v>246</v>
      </c>
      <c r="B37" s="238"/>
      <c r="C37" s="238"/>
      <c r="D37" s="238"/>
      <c r="E37" s="238"/>
      <c r="F37" s="238"/>
      <c r="G37" s="238"/>
      <c r="H37" s="238"/>
      <c r="I37" s="238"/>
      <c r="J37" s="238"/>
      <c r="K37" s="238"/>
    </row>
    <row r="38" spans="1:11" ht="6" customHeight="1">
      <c r="A38" s="238"/>
      <c r="B38" s="238"/>
      <c r="C38" s="238"/>
      <c r="D38" s="238"/>
      <c r="E38" s="238"/>
      <c r="F38" s="238"/>
      <c r="G38" s="238"/>
      <c r="H38" s="238"/>
      <c r="I38" s="238"/>
      <c r="J38" s="238"/>
      <c r="K38" s="238"/>
    </row>
    <row r="39" spans="1:11">
      <c r="A39" s="237" t="s">
        <v>136</v>
      </c>
      <c r="B39" s="238"/>
      <c r="C39" s="238"/>
      <c r="D39" s="238"/>
      <c r="E39" s="238"/>
      <c r="F39" s="238"/>
      <c r="G39" s="238"/>
      <c r="H39" s="238"/>
      <c r="I39" s="238"/>
      <c r="J39" s="238"/>
      <c r="K39" s="238"/>
    </row>
    <row r="40" spans="1:11">
      <c r="A40" s="238" t="s">
        <v>138</v>
      </c>
      <c r="B40" s="238"/>
      <c r="C40" s="238"/>
      <c r="D40" s="238"/>
      <c r="E40" s="238"/>
      <c r="F40" s="238"/>
      <c r="G40" s="238"/>
      <c r="H40" s="238"/>
      <c r="I40" s="238"/>
      <c r="J40" s="238"/>
      <c r="K40" s="238"/>
    </row>
    <row r="41" spans="1:11">
      <c r="A41" s="238" t="s">
        <v>137</v>
      </c>
      <c r="B41" s="238"/>
      <c r="C41" s="238"/>
      <c r="D41" s="238"/>
      <c r="E41" s="238"/>
      <c r="F41" s="238"/>
      <c r="G41" s="238"/>
      <c r="H41" s="238"/>
      <c r="I41" s="238"/>
      <c r="J41" s="238"/>
      <c r="K41" s="238"/>
    </row>
    <row r="42" spans="1:11" ht="6" customHeight="1">
      <c r="A42" s="238"/>
      <c r="B42" s="238"/>
      <c r="C42" s="238"/>
      <c r="D42" s="238"/>
      <c r="E42" s="238"/>
      <c r="F42" s="238"/>
      <c r="G42" s="238"/>
      <c r="H42" s="238"/>
      <c r="I42" s="238"/>
      <c r="J42" s="238"/>
      <c r="K42" s="238"/>
    </row>
    <row r="43" spans="1:11">
      <c r="A43" s="237" t="s">
        <v>139</v>
      </c>
      <c r="B43" s="238"/>
      <c r="C43" s="238"/>
      <c r="D43" s="238"/>
      <c r="E43" s="238"/>
      <c r="F43" s="238"/>
      <c r="G43" s="238"/>
      <c r="H43" s="238"/>
      <c r="I43" s="238"/>
      <c r="J43" s="238"/>
      <c r="K43" s="238"/>
    </row>
    <row r="44" spans="1:11">
      <c r="A44" s="238" t="s">
        <v>138</v>
      </c>
      <c r="B44" s="238"/>
      <c r="C44" s="238"/>
      <c r="D44" s="238"/>
      <c r="E44" s="238"/>
      <c r="F44" s="238"/>
      <c r="G44" s="238"/>
      <c r="H44" s="238"/>
      <c r="I44" s="238"/>
      <c r="J44" s="238"/>
      <c r="K44" s="238"/>
    </row>
    <row r="45" spans="1:11" ht="6" customHeight="1">
      <c r="A45" s="238"/>
      <c r="B45" s="238"/>
      <c r="C45" s="238"/>
      <c r="D45" s="238"/>
      <c r="E45" s="238"/>
      <c r="F45" s="238"/>
      <c r="G45" s="238"/>
      <c r="H45" s="238"/>
      <c r="I45" s="238"/>
      <c r="J45" s="238"/>
      <c r="K45" s="238"/>
    </row>
    <row r="46" spans="1:11">
      <c r="A46" s="237" t="s">
        <v>140</v>
      </c>
      <c r="B46" s="238"/>
      <c r="C46" s="238"/>
      <c r="D46" s="238"/>
      <c r="E46" s="238"/>
      <c r="F46" s="238"/>
      <c r="G46" s="238"/>
      <c r="H46" s="238"/>
      <c r="I46" s="238"/>
      <c r="J46" s="238"/>
      <c r="K46" s="238"/>
    </row>
    <row r="47" spans="1:11">
      <c r="A47" s="238" t="s">
        <v>178</v>
      </c>
      <c r="B47" s="238"/>
      <c r="C47" s="238"/>
      <c r="D47" s="238"/>
      <c r="E47" s="238"/>
      <c r="F47" s="238"/>
      <c r="G47" s="238"/>
      <c r="H47" s="238"/>
      <c r="I47" s="238"/>
      <c r="J47" s="238"/>
      <c r="K47" s="238"/>
    </row>
    <row r="48" spans="1:11">
      <c r="A48" s="238" t="s">
        <v>141</v>
      </c>
      <c r="B48" s="238"/>
      <c r="C48" s="238"/>
      <c r="D48" s="238"/>
      <c r="E48" s="238"/>
      <c r="F48" s="238"/>
      <c r="G48" s="238"/>
      <c r="H48" s="238"/>
      <c r="I48" s="238"/>
      <c r="J48" s="238"/>
      <c r="K48" s="238"/>
    </row>
    <row r="49" spans="1:11">
      <c r="A49" s="238" t="s">
        <v>252</v>
      </c>
      <c r="B49" s="238"/>
      <c r="C49" s="238"/>
      <c r="D49" s="238"/>
      <c r="E49" s="238"/>
      <c r="F49" s="238"/>
      <c r="G49" s="238"/>
      <c r="H49" s="238"/>
      <c r="I49" s="238"/>
      <c r="J49" s="238"/>
      <c r="K49" s="238"/>
    </row>
    <row r="50" spans="1:11">
      <c r="A50" s="238" t="s">
        <v>142</v>
      </c>
      <c r="B50" s="238"/>
      <c r="C50" s="238"/>
      <c r="D50" s="238"/>
      <c r="E50" s="238"/>
      <c r="F50" s="238"/>
      <c r="G50" s="238"/>
      <c r="H50" s="238"/>
      <c r="I50" s="238"/>
      <c r="J50" s="238"/>
      <c r="K50" s="238"/>
    </row>
    <row r="51" spans="1:11" ht="6" customHeight="1">
      <c r="A51" s="238"/>
      <c r="B51" s="238"/>
      <c r="C51" s="238"/>
      <c r="D51" s="238"/>
      <c r="E51" s="238"/>
      <c r="F51" s="238"/>
      <c r="G51" s="238"/>
      <c r="H51" s="238"/>
      <c r="I51" s="238"/>
      <c r="J51" s="238"/>
      <c r="K51" s="238"/>
    </row>
    <row r="52" spans="1:11">
      <c r="A52" s="237" t="s">
        <v>143</v>
      </c>
      <c r="B52" s="238"/>
      <c r="C52" s="238"/>
      <c r="D52" s="238"/>
      <c r="E52" s="238"/>
      <c r="F52" s="238"/>
      <c r="G52" s="238"/>
      <c r="H52" s="238"/>
      <c r="I52" s="238"/>
      <c r="J52" s="238"/>
      <c r="K52" s="238"/>
    </row>
    <row r="53" spans="1:11">
      <c r="A53" s="238" t="s">
        <v>178</v>
      </c>
      <c r="B53" s="238"/>
      <c r="C53" s="238"/>
      <c r="D53" s="238"/>
      <c r="E53" s="238"/>
      <c r="F53" s="238"/>
      <c r="G53" s="238"/>
      <c r="H53" s="238"/>
      <c r="I53" s="238"/>
      <c r="J53" s="238"/>
      <c r="K53" s="238"/>
    </row>
    <row r="54" spans="1:11">
      <c r="A54" s="238" t="s">
        <v>251</v>
      </c>
      <c r="B54" s="238"/>
      <c r="C54" s="238"/>
      <c r="D54" s="238"/>
      <c r="E54" s="238"/>
      <c r="F54" s="238"/>
      <c r="G54" s="238"/>
      <c r="H54" s="238"/>
      <c r="I54" s="238"/>
      <c r="J54" s="238"/>
      <c r="K54" s="238"/>
    </row>
    <row r="55" spans="1:11">
      <c r="A55" s="238" t="s">
        <v>247</v>
      </c>
      <c r="B55" s="238"/>
      <c r="C55" s="238"/>
      <c r="D55" s="238"/>
      <c r="E55" s="238"/>
      <c r="F55" s="238"/>
      <c r="G55" s="238"/>
      <c r="H55" s="238"/>
      <c r="I55" s="238"/>
      <c r="J55" s="238"/>
      <c r="K55" s="238"/>
    </row>
    <row r="56" spans="1:11" ht="6" customHeight="1">
      <c r="A56" s="238"/>
      <c r="B56" s="238"/>
      <c r="C56" s="238"/>
      <c r="D56" s="238"/>
      <c r="E56" s="238"/>
      <c r="F56" s="238"/>
      <c r="G56" s="238"/>
      <c r="H56" s="238"/>
      <c r="I56" s="238"/>
      <c r="J56" s="238"/>
      <c r="K56" s="238"/>
    </row>
    <row r="57" spans="1:11">
      <c r="A57" s="237" t="s">
        <v>144</v>
      </c>
      <c r="B57" s="238"/>
      <c r="C57" s="238"/>
      <c r="D57" s="238"/>
      <c r="E57" s="238"/>
      <c r="F57" s="238"/>
      <c r="G57" s="238"/>
      <c r="H57" s="238"/>
      <c r="I57" s="238"/>
      <c r="J57" s="238"/>
      <c r="K57" s="238"/>
    </row>
    <row r="58" spans="1:11">
      <c r="A58" s="238" t="s">
        <v>178</v>
      </c>
      <c r="B58" s="238"/>
      <c r="C58" s="238"/>
      <c r="D58" s="238"/>
      <c r="E58" s="238"/>
      <c r="F58" s="238"/>
      <c r="G58" s="238"/>
      <c r="H58" s="238"/>
      <c r="I58" s="238"/>
      <c r="J58" s="238"/>
      <c r="K58" s="238"/>
    </row>
    <row r="59" spans="1:11">
      <c r="A59" s="238" t="s">
        <v>145</v>
      </c>
      <c r="B59" s="238"/>
      <c r="C59" s="238"/>
      <c r="D59" s="238"/>
      <c r="E59" s="238"/>
      <c r="F59" s="238"/>
      <c r="G59" s="238"/>
      <c r="H59" s="238"/>
      <c r="I59" s="238"/>
      <c r="J59" s="238"/>
      <c r="K59" s="238"/>
    </row>
    <row r="60" spans="1:11" ht="6" customHeight="1">
      <c r="A60" s="238"/>
      <c r="B60" s="238"/>
      <c r="C60" s="238"/>
      <c r="D60" s="238"/>
      <c r="E60" s="238"/>
      <c r="F60" s="238"/>
      <c r="G60" s="238"/>
      <c r="H60" s="238"/>
      <c r="I60" s="238"/>
      <c r="J60" s="238"/>
      <c r="K60" s="238"/>
    </row>
    <row r="61" spans="1:11">
      <c r="A61" s="237" t="s">
        <v>222</v>
      </c>
      <c r="B61" s="238"/>
      <c r="C61" s="238"/>
      <c r="D61" s="238"/>
      <c r="E61" s="238"/>
      <c r="F61" s="238"/>
      <c r="G61" s="238"/>
      <c r="H61" s="238"/>
      <c r="I61" s="238"/>
      <c r="J61" s="238"/>
      <c r="K61" s="238"/>
    </row>
    <row r="62" spans="1:11">
      <c r="A62" s="238" t="s">
        <v>223</v>
      </c>
    </row>
    <row r="63" spans="1:11">
      <c r="A63" s="238" t="s">
        <v>248</v>
      </c>
    </row>
    <row r="64" spans="1:11">
      <c r="A64" s="238" t="s">
        <v>224</v>
      </c>
    </row>
    <row r="65" spans="1:12" ht="6" customHeight="1">
      <c r="A65" s="238"/>
      <c r="B65" s="238"/>
      <c r="C65" s="238"/>
      <c r="D65" s="238"/>
      <c r="E65" s="238"/>
      <c r="F65" s="238"/>
      <c r="G65" s="238"/>
      <c r="H65" s="238"/>
      <c r="I65" s="238"/>
      <c r="J65" s="238"/>
      <c r="K65" s="238"/>
    </row>
    <row r="66" spans="1:12">
      <c r="A66" s="237" t="s">
        <v>146</v>
      </c>
      <c r="B66" s="238"/>
      <c r="C66" s="238"/>
      <c r="D66" s="238"/>
      <c r="E66" s="238"/>
      <c r="F66" s="238"/>
      <c r="G66" s="238"/>
      <c r="H66" s="238"/>
      <c r="I66" s="238"/>
      <c r="J66" s="238"/>
      <c r="K66" s="238"/>
    </row>
    <row r="67" spans="1:12">
      <c r="A67" s="238" t="s">
        <v>249</v>
      </c>
    </row>
    <row r="68" spans="1:12">
      <c r="A68" s="238" t="s">
        <v>250</v>
      </c>
    </row>
    <row r="77" spans="1:12" ht="18">
      <c r="A77" s="334" t="s">
        <v>270</v>
      </c>
      <c r="B77" s="334"/>
      <c r="C77" s="334"/>
      <c r="D77" s="334"/>
      <c r="E77" s="334"/>
      <c r="F77" s="334"/>
      <c r="G77" s="334"/>
      <c r="H77" s="334"/>
      <c r="I77" s="334"/>
      <c r="J77" s="334"/>
      <c r="K77" s="334"/>
    </row>
    <row r="78" spans="1:12" ht="6" customHeight="1"/>
    <row r="79" spans="1:12">
      <c r="A79" s="237" t="s">
        <v>271</v>
      </c>
      <c r="B79" s="238"/>
      <c r="C79" s="238"/>
      <c r="D79" s="238"/>
      <c r="E79" s="238"/>
      <c r="F79" s="238"/>
      <c r="G79" s="238"/>
      <c r="H79" s="238"/>
      <c r="I79" s="238"/>
      <c r="J79" s="238"/>
      <c r="K79" s="238"/>
      <c r="L79" s="330"/>
    </row>
    <row r="80" spans="1:12">
      <c r="A80" s="238" t="s">
        <v>283</v>
      </c>
      <c r="B80" s="238"/>
      <c r="C80" s="238"/>
      <c r="D80" s="238"/>
      <c r="E80" s="238"/>
      <c r="F80" s="238"/>
      <c r="G80" s="238"/>
      <c r="H80" s="238"/>
      <c r="I80" s="238"/>
      <c r="J80" s="238"/>
      <c r="K80" s="238"/>
      <c r="L80" s="330"/>
    </row>
    <row r="81" spans="1:12">
      <c r="A81" s="238" t="s">
        <v>284</v>
      </c>
      <c r="B81" s="238"/>
      <c r="C81" s="238"/>
      <c r="D81" s="238"/>
      <c r="E81" s="238"/>
      <c r="F81" s="238"/>
      <c r="G81" s="238"/>
      <c r="H81" s="238"/>
      <c r="I81" s="238"/>
      <c r="J81" s="238"/>
      <c r="K81" s="238"/>
      <c r="L81" s="330"/>
    </row>
    <row r="82" spans="1:12" ht="6" customHeight="1">
      <c r="L82" s="330"/>
    </row>
    <row r="83" spans="1:12">
      <c r="A83" s="237" t="s">
        <v>272</v>
      </c>
      <c r="B83" s="238"/>
      <c r="C83" s="238"/>
      <c r="D83" s="238"/>
      <c r="E83" s="238"/>
      <c r="F83" s="238"/>
      <c r="G83" s="238"/>
      <c r="H83" s="238"/>
      <c r="I83" s="238"/>
      <c r="J83" s="238"/>
      <c r="K83" s="238"/>
      <c r="L83" s="330"/>
    </row>
    <row r="84" spans="1:12">
      <c r="A84" s="238" t="s">
        <v>285</v>
      </c>
      <c r="B84" s="238"/>
      <c r="C84" s="238"/>
      <c r="D84" s="238"/>
      <c r="E84" s="238"/>
      <c r="F84" s="238"/>
      <c r="G84" s="238"/>
      <c r="H84" s="238"/>
      <c r="I84" s="238"/>
      <c r="J84" s="238"/>
      <c r="K84" s="238"/>
      <c r="L84" s="330"/>
    </row>
    <row r="85" spans="1:12">
      <c r="A85" s="238" t="s">
        <v>288</v>
      </c>
      <c r="B85" s="238"/>
      <c r="C85" s="238"/>
      <c r="D85" s="238"/>
      <c r="E85" s="238"/>
      <c r="F85" s="238"/>
      <c r="G85" s="238"/>
      <c r="H85" s="238"/>
      <c r="I85" s="238"/>
      <c r="J85" s="238"/>
      <c r="K85" s="238"/>
      <c r="L85" s="330"/>
    </row>
    <row r="86" spans="1:12">
      <c r="A86" s="238" t="s">
        <v>286</v>
      </c>
      <c r="B86" s="238"/>
      <c r="C86" s="238"/>
      <c r="D86" s="238"/>
      <c r="E86" s="238"/>
      <c r="F86" s="238"/>
      <c r="G86" s="238"/>
      <c r="H86" s="238"/>
      <c r="I86" s="238"/>
      <c r="J86" s="238"/>
      <c r="K86" s="238"/>
      <c r="L86" s="330"/>
    </row>
    <row r="87" spans="1:12">
      <c r="A87" s="238" t="s">
        <v>287</v>
      </c>
      <c r="B87" s="238"/>
      <c r="C87" s="238"/>
      <c r="D87" s="238"/>
      <c r="E87" s="238"/>
      <c r="F87" s="238"/>
      <c r="G87" s="238"/>
      <c r="H87" s="238"/>
      <c r="I87" s="238"/>
      <c r="J87" s="238"/>
      <c r="K87" s="238"/>
      <c r="L87" s="330"/>
    </row>
    <row r="88" spans="1:12">
      <c r="A88" s="238" t="s">
        <v>289</v>
      </c>
      <c r="B88" s="238"/>
      <c r="C88" s="238"/>
      <c r="D88" s="238"/>
      <c r="E88" s="238"/>
      <c r="F88" s="238"/>
      <c r="G88" s="238"/>
      <c r="H88" s="238"/>
      <c r="I88" s="238"/>
      <c r="J88" s="238"/>
      <c r="K88" s="238"/>
      <c r="L88" s="330"/>
    </row>
    <row r="89" spans="1:12">
      <c r="A89" s="238" t="s">
        <v>290</v>
      </c>
      <c r="B89" s="238"/>
      <c r="C89" s="238"/>
      <c r="D89" s="238"/>
      <c r="E89" s="238"/>
      <c r="F89" s="238"/>
      <c r="G89" s="238"/>
      <c r="H89" s="238"/>
      <c r="I89" s="238"/>
      <c r="J89" s="238"/>
      <c r="K89" s="238"/>
      <c r="L89" s="330"/>
    </row>
    <row r="90" spans="1:12" ht="6" customHeight="1">
      <c r="A90" s="238"/>
      <c r="B90" s="238"/>
      <c r="C90" s="238"/>
      <c r="D90" s="238"/>
      <c r="E90" s="238"/>
      <c r="F90" s="238"/>
      <c r="G90" s="238"/>
      <c r="H90" s="238"/>
      <c r="I90" s="238"/>
      <c r="J90" s="238"/>
      <c r="K90" s="238"/>
      <c r="L90" s="330"/>
    </row>
    <row r="91" spans="1:12">
      <c r="A91" s="237" t="s">
        <v>273</v>
      </c>
      <c r="B91" s="238"/>
      <c r="C91" s="238"/>
      <c r="D91" s="238"/>
      <c r="E91" s="238"/>
      <c r="F91" s="238"/>
      <c r="G91" s="238"/>
      <c r="H91" s="238"/>
      <c r="I91" s="238"/>
      <c r="J91" s="238"/>
      <c r="K91" s="238"/>
      <c r="L91" s="330"/>
    </row>
    <row r="92" spans="1:12">
      <c r="A92" s="238" t="s">
        <v>291</v>
      </c>
      <c r="B92" s="238"/>
      <c r="C92" s="238"/>
      <c r="D92" s="238"/>
      <c r="E92" s="238"/>
      <c r="F92" s="238"/>
      <c r="G92" s="238"/>
      <c r="H92" s="238"/>
      <c r="I92" s="238"/>
      <c r="J92" s="238"/>
      <c r="K92" s="238"/>
      <c r="L92" s="330"/>
    </row>
    <row r="93" spans="1:12">
      <c r="A93" s="238" t="s">
        <v>292</v>
      </c>
      <c r="B93" s="238"/>
      <c r="C93" s="238"/>
      <c r="D93" s="238"/>
      <c r="E93" s="238"/>
      <c r="F93" s="238"/>
      <c r="G93" s="238"/>
      <c r="H93" s="238"/>
      <c r="I93" s="238"/>
      <c r="J93" s="238"/>
      <c r="K93" s="238"/>
      <c r="L93" s="330"/>
    </row>
    <row r="94" spans="1:12">
      <c r="A94" s="238" t="s">
        <v>293</v>
      </c>
      <c r="B94" s="238"/>
      <c r="C94" s="238"/>
      <c r="D94" s="238"/>
      <c r="E94" s="238"/>
      <c r="F94" s="238"/>
      <c r="G94" s="238"/>
      <c r="H94" s="238"/>
      <c r="I94" s="238"/>
      <c r="J94" s="238"/>
      <c r="K94" s="238"/>
      <c r="L94" s="330"/>
    </row>
    <row r="95" spans="1:12" ht="6" customHeight="1">
      <c r="A95" s="238"/>
      <c r="B95" s="238"/>
      <c r="C95" s="238"/>
      <c r="D95" s="238"/>
      <c r="E95" s="238"/>
      <c r="F95" s="238"/>
      <c r="G95" s="238"/>
      <c r="H95" s="238"/>
      <c r="I95" s="238"/>
      <c r="J95" s="238"/>
      <c r="K95" s="238"/>
      <c r="L95" s="330"/>
    </row>
    <row r="96" spans="1:12">
      <c r="A96" s="237" t="s">
        <v>274</v>
      </c>
      <c r="B96" s="238"/>
      <c r="C96" s="238"/>
      <c r="D96" s="238"/>
      <c r="E96" s="238"/>
      <c r="F96" s="238"/>
      <c r="G96" s="238"/>
      <c r="H96" s="238"/>
      <c r="I96" s="238"/>
      <c r="J96" s="238"/>
      <c r="K96" s="238"/>
      <c r="L96" s="330"/>
    </row>
    <row r="97" spans="1:12">
      <c r="A97" s="238" t="s">
        <v>294</v>
      </c>
      <c r="B97" s="238"/>
      <c r="C97" s="238"/>
      <c r="D97" s="238"/>
      <c r="E97" s="238"/>
      <c r="F97" s="238"/>
      <c r="G97" s="238"/>
      <c r="H97" s="238"/>
      <c r="I97" s="238"/>
      <c r="J97" s="238"/>
      <c r="K97" s="238"/>
      <c r="L97" s="330"/>
    </row>
    <row r="98" spans="1:12">
      <c r="A98" s="238" t="s">
        <v>295</v>
      </c>
      <c r="B98" s="238"/>
      <c r="C98" s="238"/>
      <c r="D98" s="238"/>
      <c r="E98" s="238"/>
      <c r="F98" s="238"/>
      <c r="G98" s="238"/>
      <c r="H98" s="238"/>
      <c r="I98" s="238"/>
      <c r="J98" s="238"/>
      <c r="K98" s="238"/>
      <c r="L98" s="330"/>
    </row>
    <row r="99" spans="1:12" ht="6" customHeight="1">
      <c r="A99" s="238"/>
      <c r="B99" s="238"/>
      <c r="C99" s="238"/>
      <c r="D99" s="238"/>
      <c r="E99" s="238"/>
      <c r="F99" s="238"/>
      <c r="G99" s="238"/>
      <c r="H99" s="238"/>
      <c r="I99" s="238"/>
      <c r="J99" s="238"/>
      <c r="K99" s="238"/>
      <c r="L99" s="330"/>
    </row>
    <row r="100" spans="1:12">
      <c r="A100" s="237" t="s">
        <v>275</v>
      </c>
      <c r="B100" s="238"/>
      <c r="C100" s="238"/>
      <c r="D100" s="238"/>
      <c r="E100" s="238"/>
      <c r="F100" s="238"/>
      <c r="G100" s="238"/>
      <c r="H100" s="238"/>
      <c r="I100" s="238"/>
      <c r="J100" s="238"/>
      <c r="K100" s="238"/>
      <c r="L100" s="330"/>
    </row>
    <row r="101" spans="1:12">
      <c r="A101" s="238" t="s">
        <v>296</v>
      </c>
      <c r="B101" s="238"/>
      <c r="C101" s="238"/>
      <c r="D101" s="238"/>
      <c r="E101" s="238"/>
      <c r="F101" s="238"/>
      <c r="G101" s="238"/>
      <c r="H101" s="238"/>
      <c r="I101" s="238"/>
      <c r="J101" s="238"/>
      <c r="K101" s="238"/>
      <c r="L101" s="330"/>
    </row>
    <row r="102" spans="1:12">
      <c r="A102" s="238" t="s">
        <v>297</v>
      </c>
      <c r="B102" s="238"/>
      <c r="C102" s="238"/>
      <c r="D102" s="238"/>
      <c r="E102" s="238"/>
      <c r="F102" s="238"/>
      <c r="G102" s="238"/>
      <c r="H102" s="238"/>
      <c r="I102" s="238"/>
      <c r="J102" s="238"/>
      <c r="K102" s="238"/>
      <c r="L102" s="330"/>
    </row>
    <row r="103" spans="1:12">
      <c r="A103" s="238" t="s">
        <v>298</v>
      </c>
      <c r="B103" s="238"/>
      <c r="C103" s="238"/>
      <c r="D103" s="238"/>
      <c r="E103" s="238"/>
      <c r="F103" s="238"/>
      <c r="G103" s="238"/>
      <c r="H103" s="238"/>
      <c r="I103" s="238"/>
      <c r="J103" s="238"/>
      <c r="K103" s="238"/>
      <c r="L103" s="330"/>
    </row>
    <row r="104" spans="1:12">
      <c r="A104" s="238" t="s">
        <v>299</v>
      </c>
      <c r="B104" s="238"/>
      <c r="C104" s="238"/>
      <c r="D104" s="238"/>
      <c r="E104" s="238"/>
      <c r="F104" s="238"/>
      <c r="G104" s="238"/>
      <c r="H104" s="238"/>
      <c r="I104" s="238"/>
      <c r="J104" s="238"/>
      <c r="K104" s="238"/>
      <c r="L104" s="330"/>
    </row>
    <row r="105" spans="1:12">
      <c r="A105" s="238" t="s">
        <v>300</v>
      </c>
      <c r="B105" s="238"/>
      <c r="C105" s="238"/>
      <c r="D105" s="238"/>
      <c r="E105" s="238"/>
      <c r="F105" s="238"/>
      <c r="G105" s="238"/>
      <c r="H105" s="238"/>
      <c r="I105" s="238"/>
      <c r="J105" s="238"/>
      <c r="K105" s="238"/>
      <c r="L105" s="330"/>
    </row>
    <row r="106" spans="1:12" ht="6" customHeight="1">
      <c r="A106" s="238"/>
      <c r="B106" s="238"/>
      <c r="C106" s="238"/>
      <c r="D106" s="238"/>
      <c r="E106" s="238"/>
      <c r="F106" s="238"/>
      <c r="G106" s="238"/>
      <c r="H106" s="238"/>
      <c r="I106" s="238"/>
      <c r="J106" s="238"/>
      <c r="K106" s="238"/>
      <c r="L106" s="330"/>
    </row>
    <row r="107" spans="1:12">
      <c r="A107" s="237" t="s">
        <v>276</v>
      </c>
      <c r="B107" s="238"/>
      <c r="C107" s="238"/>
      <c r="D107" s="238"/>
      <c r="E107" s="238"/>
      <c r="F107" s="238"/>
      <c r="G107" s="238"/>
      <c r="H107" s="238"/>
      <c r="I107" s="238"/>
      <c r="J107" s="238"/>
      <c r="K107" s="238"/>
      <c r="L107" s="330"/>
    </row>
    <row r="108" spans="1:12">
      <c r="A108" s="238" t="s">
        <v>301</v>
      </c>
      <c r="B108" s="238"/>
      <c r="C108" s="238"/>
      <c r="D108" s="238"/>
      <c r="E108" s="238"/>
      <c r="F108" s="238"/>
      <c r="G108" s="238"/>
      <c r="H108" s="238"/>
      <c r="I108" s="238"/>
      <c r="J108" s="238"/>
      <c r="K108" s="238"/>
      <c r="L108" s="330"/>
    </row>
    <row r="109" spans="1:12">
      <c r="A109" s="238" t="s">
        <v>302</v>
      </c>
      <c r="B109" s="238"/>
      <c r="C109" s="238"/>
      <c r="D109" s="238"/>
      <c r="E109" s="238"/>
      <c r="F109" s="238"/>
      <c r="G109" s="238"/>
      <c r="H109" s="238"/>
      <c r="I109" s="238"/>
      <c r="J109" s="238"/>
      <c r="K109" s="238"/>
      <c r="L109" s="330"/>
    </row>
    <row r="110" spans="1:12" ht="6" customHeight="1">
      <c r="A110" s="238"/>
      <c r="B110" s="238"/>
      <c r="C110" s="238"/>
      <c r="D110" s="238"/>
      <c r="E110" s="238"/>
      <c r="F110" s="238"/>
      <c r="G110" s="238"/>
      <c r="H110" s="238"/>
      <c r="I110" s="238"/>
      <c r="J110" s="238"/>
      <c r="K110" s="238"/>
      <c r="L110" s="330"/>
    </row>
    <row r="111" spans="1:12">
      <c r="A111" s="237" t="s">
        <v>277</v>
      </c>
      <c r="B111" s="238"/>
      <c r="C111" s="238"/>
      <c r="D111" s="238"/>
      <c r="E111" s="238"/>
      <c r="F111" s="238"/>
      <c r="G111" s="238"/>
      <c r="H111" s="238"/>
      <c r="I111" s="238"/>
      <c r="J111" s="238"/>
      <c r="K111" s="238"/>
      <c r="L111" s="330"/>
    </row>
    <row r="112" spans="1:12">
      <c r="A112" s="238" t="s">
        <v>303</v>
      </c>
      <c r="B112" s="238"/>
      <c r="C112" s="238"/>
      <c r="D112" s="238"/>
      <c r="E112" s="238"/>
      <c r="F112" s="238"/>
      <c r="G112" s="238"/>
      <c r="H112" s="238"/>
      <c r="I112" s="238"/>
      <c r="J112" s="238"/>
      <c r="K112" s="238"/>
      <c r="L112" s="330"/>
    </row>
    <row r="113" spans="1:12" ht="6" customHeight="1">
      <c r="A113" s="238"/>
      <c r="B113" s="238"/>
      <c r="C113" s="238"/>
      <c r="D113" s="238"/>
      <c r="E113" s="238"/>
      <c r="F113" s="238"/>
      <c r="G113" s="238"/>
      <c r="H113" s="238"/>
      <c r="I113" s="238"/>
      <c r="J113" s="238"/>
      <c r="K113" s="238"/>
      <c r="L113" s="330"/>
    </row>
    <row r="114" spans="1:12">
      <c r="A114" s="237" t="s">
        <v>278</v>
      </c>
      <c r="B114" s="238"/>
      <c r="C114" s="238"/>
      <c r="D114" s="238"/>
      <c r="E114" s="238"/>
      <c r="F114" s="238"/>
      <c r="G114" s="238"/>
      <c r="H114" s="238"/>
      <c r="I114" s="238"/>
      <c r="J114" s="238"/>
      <c r="K114" s="238"/>
      <c r="L114" s="330"/>
    </row>
    <row r="115" spans="1:12">
      <c r="A115" s="238" t="s">
        <v>304</v>
      </c>
      <c r="B115" s="238"/>
      <c r="C115" s="238"/>
      <c r="D115" s="238"/>
      <c r="E115" s="238"/>
      <c r="F115" s="238"/>
      <c r="G115" s="238"/>
      <c r="H115" s="238"/>
      <c r="I115" s="238"/>
      <c r="J115" s="238"/>
      <c r="K115" s="238"/>
      <c r="L115" s="330"/>
    </row>
    <row r="116" spans="1:12">
      <c r="A116" s="238" t="s">
        <v>305</v>
      </c>
      <c r="B116" s="238"/>
      <c r="C116" s="238"/>
      <c r="D116" s="238"/>
      <c r="E116" s="238"/>
      <c r="F116" s="238"/>
      <c r="G116" s="238"/>
      <c r="H116" s="238"/>
      <c r="I116" s="238"/>
      <c r="J116" s="238"/>
      <c r="K116" s="238"/>
      <c r="L116" s="330"/>
    </row>
    <row r="117" spans="1:12">
      <c r="A117" s="238" t="s">
        <v>306</v>
      </c>
      <c r="B117" s="238"/>
      <c r="C117" s="238"/>
      <c r="D117" s="238"/>
      <c r="E117" s="238"/>
      <c r="F117" s="238"/>
      <c r="G117" s="238"/>
      <c r="H117" s="238"/>
      <c r="I117" s="238"/>
      <c r="J117" s="238"/>
      <c r="K117" s="238"/>
      <c r="L117" s="330"/>
    </row>
    <row r="118" spans="1:12">
      <c r="A118" s="238" t="s">
        <v>307</v>
      </c>
      <c r="B118" s="238"/>
      <c r="C118" s="238"/>
      <c r="D118" s="238"/>
      <c r="E118" s="238"/>
      <c r="F118" s="238"/>
      <c r="G118" s="238"/>
      <c r="H118" s="238"/>
      <c r="I118" s="238"/>
      <c r="J118" s="238"/>
      <c r="K118" s="238"/>
      <c r="L118" s="330"/>
    </row>
    <row r="119" spans="1:12" ht="6" customHeight="1">
      <c r="A119" s="238"/>
      <c r="B119" s="238"/>
      <c r="C119" s="238"/>
      <c r="D119" s="238"/>
      <c r="E119" s="238"/>
      <c r="F119" s="238"/>
      <c r="G119" s="238"/>
      <c r="H119" s="238"/>
      <c r="I119" s="238"/>
      <c r="J119" s="238"/>
      <c r="K119" s="238"/>
      <c r="L119" s="330"/>
    </row>
    <row r="120" spans="1:12">
      <c r="A120" s="237" t="s">
        <v>279</v>
      </c>
      <c r="B120" s="238"/>
      <c r="C120" s="238"/>
      <c r="D120" s="238"/>
      <c r="E120" s="238"/>
      <c r="F120" s="238"/>
      <c r="G120" s="238"/>
      <c r="H120" s="238"/>
      <c r="I120" s="238"/>
      <c r="J120" s="238"/>
      <c r="K120" s="238"/>
      <c r="L120" s="330"/>
    </row>
    <row r="121" spans="1:12">
      <c r="A121" s="238" t="s">
        <v>308</v>
      </c>
      <c r="B121" s="238"/>
      <c r="C121" s="238"/>
      <c r="D121" s="238"/>
      <c r="E121" s="238"/>
      <c r="F121" s="238"/>
      <c r="G121" s="238"/>
      <c r="H121" s="238"/>
      <c r="I121" s="238"/>
      <c r="J121" s="238"/>
      <c r="K121" s="238"/>
      <c r="L121" s="330"/>
    </row>
    <row r="122" spans="1:12">
      <c r="A122" s="238" t="s">
        <v>309</v>
      </c>
      <c r="B122" s="238"/>
      <c r="C122" s="238"/>
      <c r="D122" s="238"/>
      <c r="E122" s="238"/>
      <c r="F122" s="238"/>
      <c r="G122" s="238"/>
      <c r="H122" s="238"/>
      <c r="I122" s="238"/>
      <c r="J122" s="238"/>
      <c r="K122" s="238"/>
      <c r="L122" s="330"/>
    </row>
    <row r="123" spans="1:12">
      <c r="A123" s="238" t="s">
        <v>310</v>
      </c>
      <c r="B123" s="238"/>
      <c r="C123" s="238"/>
      <c r="D123" s="238"/>
      <c r="E123" s="238"/>
      <c r="F123" s="238"/>
      <c r="G123" s="238"/>
      <c r="H123" s="238"/>
      <c r="I123" s="238"/>
      <c r="J123" s="238"/>
      <c r="K123" s="238"/>
      <c r="L123" s="330"/>
    </row>
    <row r="124" spans="1:12" ht="6" customHeight="1">
      <c r="A124" s="238"/>
      <c r="B124" s="238"/>
      <c r="C124" s="238"/>
      <c r="D124" s="238"/>
      <c r="E124" s="238"/>
      <c r="F124" s="238"/>
      <c r="G124" s="238"/>
      <c r="H124" s="238"/>
      <c r="I124" s="238"/>
      <c r="J124" s="238"/>
      <c r="K124" s="238"/>
      <c r="L124" s="330"/>
    </row>
    <row r="125" spans="1:12">
      <c r="A125" s="237" t="s">
        <v>280</v>
      </c>
      <c r="B125" s="238"/>
      <c r="C125" s="238"/>
      <c r="D125" s="238"/>
      <c r="E125" s="238"/>
      <c r="F125" s="238"/>
      <c r="G125" s="238"/>
      <c r="H125" s="238"/>
      <c r="I125" s="238"/>
      <c r="J125" s="238"/>
      <c r="K125" s="238"/>
      <c r="L125" s="330"/>
    </row>
    <row r="126" spans="1:12">
      <c r="A126" s="238" t="s">
        <v>311</v>
      </c>
      <c r="B126" s="238"/>
      <c r="C126" s="238"/>
      <c r="D126" s="238"/>
      <c r="E126" s="238"/>
      <c r="F126" s="238"/>
      <c r="G126" s="238"/>
      <c r="H126" s="238"/>
      <c r="I126" s="238"/>
      <c r="J126" s="238"/>
      <c r="K126" s="238"/>
      <c r="L126" s="330"/>
    </row>
    <row r="127" spans="1:12">
      <c r="A127" s="238" t="s">
        <v>312</v>
      </c>
      <c r="B127" s="238"/>
      <c r="C127" s="238"/>
      <c r="D127" s="238"/>
      <c r="E127" s="238"/>
      <c r="F127" s="238"/>
      <c r="G127" s="238"/>
      <c r="H127" s="238"/>
      <c r="I127" s="238"/>
      <c r="J127" s="238"/>
      <c r="K127" s="238"/>
      <c r="L127" s="330"/>
    </row>
    <row r="128" spans="1:12" ht="6" customHeight="1">
      <c r="A128" s="238"/>
      <c r="B128" s="238"/>
      <c r="C128" s="238"/>
      <c r="D128" s="238"/>
      <c r="E128" s="238"/>
      <c r="F128" s="238"/>
      <c r="G128" s="238"/>
      <c r="H128" s="238"/>
      <c r="I128" s="238"/>
      <c r="J128" s="238"/>
      <c r="K128" s="238"/>
      <c r="L128" s="330"/>
    </row>
    <row r="129" spans="1:12">
      <c r="A129" s="237" t="s">
        <v>281</v>
      </c>
      <c r="B129" s="238"/>
      <c r="C129" s="238"/>
      <c r="D129" s="238"/>
      <c r="E129" s="238"/>
      <c r="F129" s="238"/>
      <c r="G129" s="238"/>
      <c r="H129" s="238"/>
      <c r="I129" s="238"/>
      <c r="J129" s="238"/>
      <c r="K129" s="238"/>
      <c r="L129" s="330"/>
    </row>
    <row r="130" spans="1:12">
      <c r="A130" s="238" t="s">
        <v>317</v>
      </c>
      <c r="L130" s="330"/>
    </row>
    <row r="131" spans="1:12">
      <c r="A131" s="238" t="s">
        <v>313</v>
      </c>
      <c r="L131" s="330"/>
    </row>
    <row r="132" spans="1:12">
      <c r="A132" s="238" t="s">
        <v>316</v>
      </c>
      <c r="L132" s="330"/>
    </row>
    <row r="133" spans="1:12" ht="6" customHeight="1">
      <c r="A133" s="238"/>
      <c r="B133" s="238"/>
      <c r="C133" s="238"/>
      <c r="D133" s="238"/>
      <c r="E133" s="238"/>
      <c r="F133" s="238"/>
      <c r="G133" s="238"/>
      <c r="H133" s="238"/>
      <c r="I133" s="238"/>
      <c r="J133" s="238"/>
      <c r="K133" s="238"/>
      <c r="L133" s="330"/>
    </row>
    <row r="134" spans="1:12">
      <c r="A134" s="237" t="s">
        <v>282</v>
      </c>
      <c r="B134" s="238"/>
      <c r="C134" s="238"/>
      <c r="D134" s="238"/>
      <c r="E134" s="238"/>
      <c r="F134" s="238"/>
      <c r="G134" s="238"/>
      <c r="H134" s="238"/>
      <c r="I134" s="238"/>
      <c r="J134" s="238"/>
      <c r="K134" s="238"/>
    </row>
    <row r="135" spans="1:12">
      <c r="A135" s="238" t="s">
        <v>314</v>
      </c>
    </row>
    <row r="136" spans="1:12">
      <c r="A136" s="238" t="s">
        <v>315</v>
      </c>
    </row>
  </sheetData>
  <sheetProtection algorithmName="SHA-512" hashValue="8yiBPNuiH1u+XLXQ4horOkjhCGu53mg7PeSLiHVQY6iSPxOc6jF/z85H+3Tk93xyDtlaQSb56ERpkqLUOiX5wQ==" saltValue="zd8FC4PorJQ4G/eSwCHbLQ==" spinCount="100000" sheet="1" objects="1" scenarios="1" selectLockedCells="1"/>
  <mergeCells count="2">
    <mergeCell ref="A8:K8"/>
    <mergeCell ref="A77:K77"/>
  </mergeCells>
  <printOptions horizontalCentered="1" verticalCentered="1"/>
  <pageMargins left="0.51181102362204722" right="0.47244094488188981" top="0.47244094488188981" bottom="0.55118110236220474" header="0.23622047244094491" footer="0.31496062992125984"/>
  <pageSetup paperSize="9" scale="72" orientation="portrait" r:id="rId1"/>
  <headerFooter>
    <oddFooter>&amp;R&amp;A</oddFooter>
  </headerFooter>
  <rowBreaks count="1" manualBreakCount="1">
    <brk id="69" min="1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Φύλλο9">
    <pageSetUpPr fitToPage="1"/>
  </sheetPr>
  <dimension ref="A1:E63"/>
  <sheetViews>
    <sheetView zoomScale="85" zoomScaleNormal="85" zoomScaleSheetLayoutView="85" workbookViewId="0">
      <selection activeCell="B3" sqref="B3"/>
    </sheetView>
  </sheetViews>
  <sheetFormatPr defaultColWidth="9.109375" defaultRowHeight="14.4"/>
  <cols>
    <col min="1" max="1" width="4.6640625" style="100" customWidth="1"/>
    <col min="2" max="2" width="90.33203125" style="100" customWidth="1"/>
    <col min="3" max="3" width="60.109375" style="100" customWidth="1"/>
    <col min="4" max="4" width="31" style="100" customWidth="1"/>
    <col min="5" max="5" width="18.6640625" style="100" customWidth="1"/>
    <col min="6" max="16384" width="9.109375" style="100"/>
  </cols>
  <sheetData>
    <row r="1" spans="1:5" ht="53.25" customHeight="1" thickBot="1">
      <c r="A1" s="420" t="s">
        <v>25</v>
      </c>
      <c r="B1" s="421"/>
      <c r="C1" s="421"/>
      <c r="D1" s="421"/>
      <c r="E1" s="423"/>
    </row>
    <row r="2" spans="1:5" ht="43.8" thickBot="1">
      <c r="A2" s="32" t="s">
        <v>185</v>
      </c>
      <c r="B2" s="33" t="s">
        <v>186</v>
      </c>
      <c r="C2" s="34" t="s">
        <v>187</v>
      </c>
      <c r="D2" s="104" t="s">
        <v>166</v>
      </c>
      <c r="E2" s="104" t="s">
        <v>184</v>
      </c>
    </row>
    <row r="3" spans="1:5" ht="31.5" customHeight="1">
      <c r="A3" s="293">
        <v>1</v>
      </c>
      <c r="B3" s="164"/>
      <c r="C3" s="165"/>
      <c r="D3" s="226"/>
      <c r="E3" s="234"/>
    </row>
    <row r="4" spans="1:5" ht="31.5" customHeight="1">
      <c r="A4" s="294">
        <v>2</v>
      </c>
      <c r="B4" s="163"/>
      <c r="C4" s="166"/>
      <c r="D4" s="227"/>
      <c r="E4" s="235"/>
    </row>
    <row r="5" spans="1:5" ht="31.5" customHeight="1">
      <c r="A5" s="294">
        <v>3</v>
      </c>
      <c r="B5" s="163"/>
      <c r="C5" s="166"/>
      <c r="D5" s="227"/>
      <c r="E5" s="235"/>
    </row>
    <row r="6" spans="1:5" ht="31.5" customHeight="1">
      <c r="A6" s="294">
        <v>4</v>
      </c>
      <c r="B6" s="163"/>
      <c r="C6" s="166"/>
      <c r="D6" s="227"/>
      <c r="E6" s="235"/>
    </row>
    <row r="7" spans="1:5" ht="31.5" customHeight="1">
      <c r="A7" s="294">
        <v>5</v>
      </c>
      <c r="B7" s="163"/>
      <c r="C7" s="166"/>
      <c r="D7" s="227"/>
      <c r="E7" s="235"/>
    </row>
    <row r="8" spans="1:5" ht="31.5" customHeight="1">
      <c r="A8" s="294">
        <v>6</v>
      </c>
      <c r="B8" s="163"/>
      <c r="C8" s="166"/>
      <c r="D8" s="227"/>
      <c r="E8" s="235"/>
    </row>
    <row r="9" spans="1:5" ht="31.5" customHeight="1">
      <c r="A9" s="294">
        <v>7</v>
      </c>
      <c r="B9" s="163"/>
      <c r="C9" s="166"/>
      <c r="D9" s="227"/>
      <c r="E9" s="235"/>
    </row>
    <row r="10" spans="1:5" ht="31.5" customHeight="1">
      <c r="A10" s="294">
        <v>8</v>
      </c>
      <c r="B10" s="163"/>
      <c r="C10" s="166"/>
      <c r="D10" s="227"/>
      <c r="E10" s="235"/>
    </row>
    <row r="11" spans="1:5" ht="31.5" customHeight="1">
      <c r="A11" s="294">
        <v>9</v>
      </c>
      <c r="B11" s="163"/>
      <c r="C11" s="166"/>
      <c r="D11" s="227"/>
      <c r="E11" s="235"/>
    </row>
    <row r="12" spans="1:5" ht="31.5" customHeight="1">
      <c r="A12" s="294">
        <v>10</v>
      </c>
      <c r="B12" s="163"/>
      <c r="C12" s="166"/>
      <c r="D12" s="227"/>
      <c r="E12" s="235"/>
    </row>
    <row r="13" spans="1:5" ht="31.5" customHeight="1">
      <c r="A13" s="294">
        <v>11</v>
      </c>
      <c r="B13" s="163"/>
      <c r="C13" s="166"/>
      <c r="D13" s="227"/>
      <c r="E13" s="235"/>
    </row>
    <row r="14" spans="1:5" ht="31.5" customHeight="1">
      <c r="A14" s="294">
        <v>12</v>
      </c>
      <c r="B14" s="163"/>
      <c r="C14" s="166"/>
      <c r="D14" s="227"/>
      <c r="E14" s="235"/>
    </row>
    <row r="15" spans="1:5" ht="31.5" customHeight="1">
      <c r="A15" s="294">
        <v>13</v>
      </c>
      <c r="B15" s="163"/>
      <c r="C15" s="166"/>
      <c r="D15" s="227"/>
      <c r="E15" s="235"/>
    </row>
    <row r="16" spans="1:5" ht="31.5" customHeight="1">
      <c r="A16" s="294">
        <v>14</v>
      </c>
      <c r="B16" s="163"/>
      <c r="C16" s="166"/>
      <c r="D16" s="227"/>
      <c r="E16" s="235"/>
    </row>
    <row r="17" spans="1:5" ht="31.5" customHeight="1">
      <c r="A17" s="294">
        <v>15</v>
      </c>
      <c r="B17" s="163"/>
      <c r="C17" s="166"/>
      <c r="D17" s="227"/>
      <c r="E17" s="235"/>
    </row>
    <row r="18" spans="1:5" ht="31.5" customHeight="1">
      <c r="A18" s="294">
        <v>16</v>
      </c>
      <c r="B18" s="163"/>
      <c r="C18" s="166"/>
      <c r="D18" s="227"/>
      <c r="E18" s="235"/>
    </row>
    <row r="19" spans="1:5" ht="31.5" customHeight="1">
      <c r="A19" s="294">
        <v>17</v>
      </c>
      <c r="B19" s="163"/>
      <c r="C19" s="166"/>
      <c r="D19" s="227"/>
      <c r="E19" s="235"/>
    </row>
    <row r="20" spans="1:5" ht="31.5" customHeight="1">
      <c r="A20" s="294">
        <v>18</v>
      </c>
      <c r="B20" s="163"/>
      <c r="C20" s="166"/>
      <c r="D20" s="227"/>
      <c r="E20" s="235"/>
    </row>
    <row r="21" spans="1:5" ht="31.5" customHeight="1">
      <c r="A21" s="294">
        <v>19</v>
      </c>
      <c r="B21" s="163"/>
      <c r="C21" s="166"/>
      <c r="D21" s="227"/>
      <c r="E21" s="235"/>
    </row>
    <row r="22" spans="1:5" ht="31.5" customHeight="1" thickBot="1">
      <c r="A22" s="294">
        <v>20</v>
      </c>
      <c r="B22" s="163"/>
      <c r="C22" s="166"/>
      <c r="D22" s="227"/>
      <c r="E22" s="235"/>
    </row>
    <row r="23" spans="1:5" ht="26.4" thickBot="1">
      <c r="A23" s="94" t="s">
        <v>28</v>
      </c>
      <c r="B23" s="95"/>
      <c r="C23" s="96"/>
      <c r="D23" s="96"/>
      <c r="E23" s="132">
        <f>SUM(E3:E22)</f>
        <v>0</v>
      </c>
    </row>
    <row r="63" spans="2:2">
      <c r="B63" s="100">
        <v>12</v>
      </c>
    </row>
  </sheetData>
  <sheetProtection algorithmName="SHA-512" hashValue="VUcoJgCEoJJqCTib33023i5dVSTFNO8sMHPI0NUeb8iIrkYtFNbH8bZZm8/6JoH20syQZypV7HMx8mcBIoGtsQ==" saltValue="ig9F/ZEm5dof7g0lqtTEIQ==" spinCount="100000" sheet="1" selectLockedCells="1"/>
  <mergeCells count="1">
    <mergeCell ref="A1:E1"/>
  </mergeCells>
  <pageMargins left="0.70866141732283472" right="0.62992125984251968" top="0.44" bottom="0.74803149606299213" header="0.31496062992125984" footer="0.31496062992125984"/>
  <pageSetup paperSize="9" scale="64" orientation="landscape" r:id="rId1"/>
  <headerFooter>
    <oddFooter xml:space="preserve">&amp;RΠροϋπολογιστικό κόστος Ανακατασκευής - ανακαίνισης ακινήτου / Budgeted cost of reconstruction or renovation of property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DATA!$A$44:$A$50</xm:f>
          </x14:formula1>
          <xm:sqref>D3:D22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BA103"/>
  <sheetViews>
    <sheetView zoomScale="130" zoomScaleNormal="130" zoomScaleSheetLayoutView="100" workbookViewId="0">
      <selection activeCell="D25" sqref="D25"/>
    </sheetView>
  </sheetViews>
  <sheetFormatPr defaultColWidth="9" defaultRowHeight="14.4"/>
  <cols>
    <col min="1" max="1" width="6.88671875" style="269" customWidth="1"/>
    <col min="2" max="2" width="79.6640625" style="269" customWidth="1"/>
    <col min="3" max="3" width="12.109375" style="269" bestFit="1" customWidth="1"/>
    <col min="4" max="4" width="11.109375" style="269" customWidth="1"/>
    <col min="5" max="5" width="14" style="269" customWidth="1"/>
    <col min="6" max="6" width="1.109375" style="269" customWidth="1"/>
    <col min="7" max="7" width="20.44140625" style="270" customWidth="1"/>
    <col min="8" max="11" width="9" style="269"/>
    <col min="12" max="12" width="10.88671875" style="100" customWidth="1"/>
    <col min="13" max="49" width="10.88671875" style="269" customWidth="1"/>
    <col min="50" max="52" width="28" style="269" customWidth="1"/>
    <col min="53" max="53" width="28" style="263" customWidth="1"/>
    <col min="54" max="16384" width="9" style="269"/>
  </cols>
  <sheetData>
    <row r="1" spans="1:53" ht="60.6" thickBot="1">
      <c r="A1" s="432" t="s">
        <v>183</v>
      </c>
      <c r="B1" s="254" t="s">
        <v>180</v>
      </c>
      <c r="C1" s="253" t="s">
        <v>113</v>
      </c>
      <c r="D1" s="253" t="s">
        <v>124</v>
      </c>
      <c r="E1" s="253" t="s">
        <v>194</v>
      </c>
      <c r="G1" s="253" t="s">
        <v>124</v>
      </c>
      <c r="BA1" s="259" t="s">
        <v>166</v>
      </c>
    </row>
    <row r="2" spans="1:53" ht="15" thickBot="1">
      <c r="A2" s="433"/>
      <c r="B2" s="252" t="s">
        <v>157</v>
      </c>
      <c r="C2" s="260">
        <f>DSUM(Προσωπικό!$A$2:$O$44,Προσωπικό!$O$2,BA1:BA2)</f>
        <v>0</v>
      </c>
      <c r="D2" s="261" t="str">
        <f>IF(C12=0,"",C2/C12)</f>
        <v/>
      </c>
      <c r="E2" s="260">
        <f>ROUND(C2*Προϋπολογισμός!$B$7,2)</f>
        <v>0</v>
      </c>
      <c r="G2" s="262" t="str">
        <f>+BA2</f>
        <v>Φορέας / Project Promoter</v>
      </c>
      <c r="BA2" s="263" t="s">
        <v>168</v>
      </c>
    </row>
    <row r="3" spans="1:53" ht="15" customHeight="1">
      <c r="A3" s="433"/>
      <c r="B3" s="248" t="s">
        <v>158</v>
      </c>
      <c r="C3" s="264">
        <f>DSUM(Ταξίδια!$A$2:$O$28,Ταξίδια!$O$2,BA1:BA2)</f>
        <v>0</v>
      </c>
      <c r="D3" s="265" t="str">
        <f>IF(C12=0,"",C3/C12)</f>
        <v/>
      </c>
      <c r="E3" s="260">
        <f>ROUND(C3*Προϋπολογισμός!$B$7,2)</f>
        <v>0</v>
      </c>
      <c r="G3" s="430" t="str">
        <f>IF($E$103=0,"",+E12/$E$103)</f>
        <v/>
      </c>
    </row>
    <row r="4" spans="1:53" ht="15" customHeight="1" thickBot="1">
      <c r="A4" s="433"/>
      <c r="B4" s="248" t="s">
        <v>159</v>
      </c>
      <c r="C4" s="264">
        <f>DSUM(Αποσβέσεις!$A$2:$K$23,Αποσβέσεις!$K$2,BA1:BA2)</f>
        <v>0</v>
      </c>
      <c r="D4" s="265" t="str">
        <f>IF(C12=0,"",C4/C12)</f>
        <v/>
      </c>
      <c r="E4" s="260">
        <f>ROUND(C4*Προϋπολογισμός!$B$7,2)</f>
        <v>0</v>
      </c>
      <c r="G4" s="431"/>
      <c r="BA4" s="259"/>
    </row>
    <row r="5" spans="1:53">
      <c r="A5" s="433"/>
      <c r="B5" s="248" t="s">
        <v>160</v>
      </c>
      <c r="C5" s="264">
        <f>DSUM(Εξοπλισμός!$A$2:$G$23,Εξοπλισμός!$G$2,BA1:BA2)</f>
        <v>0</v>
      </c>
      <c r="D5" s="265" t="str">
        <f>IF(C12=0,"",C5/C12)</f>
        <v/>
      </c>
      <c r="E5" s="260">
        <f>ROUND(C5*Προϋπολογισμός!$B$7,2)</f>
        <v>0</v>
      </c>
      <c r="BA5" s="259"/>
    </row>
    <row r="6" spans="1:53">
      <c r="A6" s="433"/>
      <c r="B6" s="248" t="s">
        <v>121</v>
      </c>
      <c r="C6" s="264">
        <f>DSUM(Αναλώσιμα!$A$2:$G$17,Αναλώσιμα!$G$2,BA1:BA2)</f>
        <v>0</v>
      </c>
      <c r="D6" s="265" t="str">
        <f>IF(C12=0,"",C6/C12)</f>
        <v/>
      </c>
      <c r="E6" s="260">
        <f>ROUND(C6*Προϋπολογισμός!$B$7,2)</f>
        <v>0</v>
      </c>
    </row>
    <row r="7" spans="1:53">
      <c r="A7" s="433"/>
      <c r="B7" s="248" t="s">
        <v>161</v>
      </c>
      <c r="C7" s="264">
        <f>DSUM(Υπεργολαβίες!$A$2:$E$22,Υπεργολαβίες!$E$2,BA1:BA2)</f>
        <v>0</v>
      </c>
      <c r="D7" s="265" t="str">
        <f>IF(C12=0,"",C7/C12)</f>
        <v/>
      </c>
      <c r="E7" s="260">
        <f>ROUND(C7*Προϋπολογισμός!$B$7,2)</f>
        <v>0</v>
      </c>
    </row>
    <row r="8" spans="1:53" ht="15" thickBot="1">
      <c r="A8" s="433"/>
      <c r="B8" s="249" t="s">
        <v>162</v>
      </c>
      <c r="C8" s="266">
        <f>DSUM('Λοιπές άμεσες'!$A$2:$E$44,'Λοιπές άμεσες'!$E$2,BA1:BA2)</f>
        <v>0</v>
      </c>
      <c r="D8" s="267" t="str">
        <f>IF(C12=0,"",C8/C12)</f>
        <v/>
      </c>
      <c r="E8" s="268">
        <f>ROUND(C8*Προϋπολογισμός!$B$7,2)</f>
        <v>0</v>
      </c>
    </row>
    <row r="9" spans="1:53">
      <c r="A9" s="433"/>
      <c r="B9" s="250" t="s">
        <v>26</v>
      </c>
      <c r="C9" s="240">
        <f>SUM(C2:C8)</f>
        <v>0</v>
      </c>
      <c r="D9" s="241"/>
      <c r="E9" s="255">
        <f>SUM(E2:E8)</f>
        <v>0</v>
      </c>
    </row>
    <row r="10" spans="1:53">
      <c r="A10" s="433"/>
      <c r="B10" s="248" t="s">
        <v>181</v>
      </c>
      <c r="C10" s="242">
        <f>DSUM(Ανακατασκευή!$A$2:$E$22,Ανακατασκευή!$E$2,BA1:BA2)</f>
        <v>0</v>
      </c>
      <c r="D10" s="243" t="str">
        <f>IF(C12=0,"",C10/C12)</f>
        <v/>
      </c>
      <c r="E10" s="260">
        <f>ROUND(C10*Προϋπολογισμός!$B$7,2)</f>
        <v>0</v>
      </c>
    </row>
    <row r="11" spans="1:53" ht="15" thickBot="1">
      <c r="A11" s="433"/>
      <c r="B11" s="249" t="s">
        <v>182</v>
      </c>
      <c r="C11" s="244">
        <f>+C2*Προϋπολογισμός!$B$9</f>
        <v>0</v>
      </c>
      <c r="D11" s="245" t="str">
        <f>IF(C12=0,"",C11/C12)</f>
        <v/>
      </c>
      <c r="E11" s="268">
        <f>ROUND(C11*Προϋπολογισμός!$B$7,2)</f>
        <v>0</v>
      </c>
    </row>
    <row r="12" spans="1:53" ht="14.25" customHeight="1" thickBot="1">
      <c r="A12" s="434"/>
      <c r="B12" s="251" t="s">
        <v>27</v>
      </c>
      <c r="C12" s="246">
        <f>SUM(C9:C11)</f>
        <v>0</v>
      </c>
      <c r="D12" s="247">
        <f>SUM(D2:D11)</f>
        <v>0</v>
      </c>
      <c r="E12" s="246">
        <f>SUM(E9:E11)</f>
        <v>0</v>
      </c>
    </row>
    <row r="13" spans="1:53" ht="15" thickBot="1"/>
    <row r="14" spans="1:53" ht="60.6" thickBot="1">
      <c r="A14" s="432" t="s">
        <v>193</v>
      </c>
      <c r="B14" s="254" t="s">
        <v>180</v>
      </c>
      <c r="C14" s="253" t="s">
        <v>113</v>
      </c>
      <c r="D14" s="253" t="s">
        <v>124</v>
      </c>
      <c r="E14" s="253" t="s">
        <v>194</v>
      </c>
      <c r="G14" s="253" t="s">
        <v>124</v>
      </c>
      <c r="BA14" s="259" t="s">
        <v>166</v>
      </c>
    </row>
    <row r="15" spans="1:53" ht="15" thickBot="1">
      <c r="A15" s="433"/>
      <c r="B15" s="252" t="s">
        <v>157</v>
      </c>
      <c r="C15" s="260">
        <f>DSUM(Προσωπικό!$A$2:$O$44,Προσωπικό!$O$2,BA14:BA15)</f>
        <v>0</v>
      </c>
      <c r="D15" s="261" t="str">
        <f>IF(C25=0,"",C15/C25)</f>
        <v/>
      </c>
      <c r="E15" s="260">
        <f>ROUND(C15*Προϋπολογισμός!$B$7,2)</f>
        <v>0</v>
      </c>
      <c r="G15" s="262" t="str">
        <f>+BA15</f>
        <v>Εταίρος 1 / Partner 1</v>
      </c>
      <c r="BA15" s="263" t="s">
        <v>169</v>
      </c>
    </row>
    <row r="16" spans="1:53" ht="11.7" customHeight="1">
      <c r="A16" s="433"/>
      <c r="B16" s="248" t="s">
        <v>158</v>
      </c>
      <c r="C16" s="264">
        <f>DSUM(Ταξίδια!$A$2:$O$28,Ταξίδια!$O$2,BA14:BA15)</f>
        <v>0</v>
      </c>
      <c r="D16" s="265" t="str">
        <f>IF(C25=0,"",C16/C25)</f>
        <v/>
      </c>
      <c r="E16" s="260">
        <f>ROUND(C16*Προϋπολογισμός!$B$7,2)</f>
        <v>0</v>
      </c>
      <c r="G16" s="430" t="str">
        <f>IF($E$103=0,"",+E25/$E$103)</f>
        <v/>
      </c>
    </row>
    <row r="17" spans="1:53" ht="15" customHeight="1" thickBot="1">
      <c r="A17" s="433"/>
      <c r="B17" s="248" t="s">
        <v>159</v>
      </c>
      <c r="C17" s="264">
        <f>DSUM(Αποσβέσεις!$A$2:$K$23,Αποσβέσεις!$K$2,BA14:BA15)</f>
        <v>0</v>
      </c>
      <c r="D17" s="265" t="str">
        <f>IF(C25=0,"",C17/C25)</f>
        <v/>
      </c>
      <c r="E17" s="260">
        <f>ROUND(C17*Προϋπολογισμός!$B$7,2)</f>
        <v>0</v>
      </c>
      <c r="G17" s="431"/>
      <c r="BA17" s="259"/>
    </row>
    <row r="18" spans="1:53">
      <c r="A18" s="433"/>
      <c r="B18" s="248" t="s">
        <v>160</v>
      </c>
      <c r="C18" s="264">
        <f>DSUM(Εξοπλισμός!$A$2:$G$23,Εξοπλισμός!$G$2,BA14:BA15)</f>
        <v>0</v>
      </c>
      <c r="D18" s="265" t="str">
        <f>IF(C25=0,"",C18/C25)</f>
        <v/>
      </c>
      <c r="E18" s="260">
        <f>ROUND(C18*Προϋπολογισμός!$B$7,2)</f>
        <v>0</v>
      </c>
      <c r="BA18" s="259"/>
    </row>
    <row r="19" spans="1:53">
      <c r="A19" s="433"/>
      <c r="B19" s="248" t="s">
        <v>121</v>
      </c>
      <c r="C19" s="264">
        <f>DSUM(Αναλώσιμα!$A$2:$G$17,Αναλώσιμα!$G$2,BA14:BA15)</f>
        <v>0</v>
      </c>
      <c r="D19" s="265" t="str">
        <f>IF(C25=0,"",C19/C25)</f>
        <v/>
      </c>
      <c r="E19" s="260">
        <f>ROUND(C19*Προϋπολογισμός!$B$7,2)</f>
        <v>0</v>
      </c>
    </row>
    <row r="20" spans="1:53">
      <c r="A20" s="433"/>
      <c r="B20" s="248" t="s">
        <v>161</v>
      </c>
      <c r="C20" s="264">
        <f>DSUM(Υπεργολαβίες!$A$2:$E$22,Υπεργολαβίες!$E$2,BA14:BA15)</f>
        <v>0</v>
      </c>
      <c r="D20" s="265" t="str">
        <f>IF(C25=0,"",C20/C25)</f>
        <v/>
      </c>
      <c r="E20" s="260">
        <f>ROUND(C20*Προϋπολογισμός!$B$7,2)</f>
        <v>0</v>
      </c>
    </row>
    <row r="21" spans="1:53" ht="15" thickBot="1">
      <c r="A21" s="433"/>
      <c r="B21" s="249" t="s">
        <v>162</v>
      </c>
      <c r="C21" s="266">
        <f>DSUM('Λοιπές άμεσες'!$A$2:$E$44,'Λοιπές άμεσες'!$E$2,BA14:BA15)</f>
        <v>0</v>
      </c>
      <c r="D21" s="267" t="str">
        <f>IF(C25=0,"",C21/C25)</f>
        <v/>
      </c>
      <c r="E21" s="268">
        <f>ROUND(C21*Προϋπολογισμός!$B$7,2)</f>
        <v>0</v>
      </c>
    </row>
    <row r="22" spans="1:53">
      <c r="A22" s="433"/>
      <c r="B22" s="250" t="s">
        <v>26</v>
      </c>
      <c r="C22" s="240">
        <f>SUM(C15:C21)</f>
        <v>0</v>
      </c>
      <c r="D22" s="241"/>
      <c r="E22" s="255">
        <f>SUM(E15:E21)</f>
        <v>0</v>
      </c>
    </row>
    <row r="23" spans="1:53">
      <c r="A23" s="433"/>
      <c r="B23" s="248" t="s">
        <v>181</v>
      </c>
      <c r="C23" s="242">
        <f>DSUM(Ανακατασκευή!$A$2:$E$22,Ανακατασκευή!$E$2,BA14:BA15)</f>
        <v>0</v>
      </c>
      <c r="D23" s="243" t="str">
        <f>IF(C25=0,"",C23/C25)</f>
        <v/>
      </c>
      <c r="E23" s="260">
        <f>ROUND(C23*Προϋπολογισμός!$B$7,2)</f>
        <v>0</v>
      </c>
    </row>
    <row r="24" spans="1:53" ht="15" thickBot="1">
      <c r="A24" s="433"/>
      <c r="B24" s="249" t="s">
        <v>182</v>
      </c>
      <c r="C24" s="244">
        <f>+C15*Προϋπολογισμός!$B$9</f>
        <v>0</v>
      </c>
      <c r="D24" s="245" t="str">
        <f>IF(C25=0,"",C24/C25)</f>
        <v/>
      </c>
      <c r="E24" s="268">
        <f>ROUND(C24*Προϋπολογισμός!$B$7,2)</f>
        <v>0</v>
      </c>
    </row>
    <row r="25" spans="1:53" ht="14.25" customHeight="1" thickBot="1">
      <c r="A25" s="434"/>
      <c r="B25" s="251" t="s">
        <v>27</v>
      </c>
      <c r="C25" s="246">
        <f>SUM(C22:C24)</f>
        <v>0</v>
      </c>
      <c r="D25" s="247">
        <f>SUM(D15:D24)</f>
        <v>0</v>
      </c>
      <c r="E25" s="246">
        <f>SUM(E22:E24)</f>
        <v>0</v>
      </c>
    </row>
    <row r="26" spans="1:53" ht="15" thickBot="1"/>
    <row r="27" spans="1:53" ht="60.6" thickBot="1">
      <c r="A27" s="432" t="s">
        <v>195</v>
      </c>
      <c r="B27" s="254" t="s">
        <v>180</v>
      </c>
      <c r="C27" s="253" t="s">
        <v>113</v>
      </c>
      <c r="D27" s="253" t="s">
        <v>124</v>
      </c>
      <c r="E27" s="253" t="s">
        <v>194</v>
      </c>
      <c r="G27" s="253" t="s">
        <v>124</v>
      </c>
      <c r="BA27" s="259" t="s">
        <v>166</v>
      </c>
    </row>
    <row r="28" spans="1:53" ht="15" thickBot="1">
      <c r="A28" s="433"/>
      <c r="B28" s="252" t="s">
        <v>157</v>
      </c>
      <c r="C28" s="260">
        <f>DSUM(Προσωπικό!$A$2:$O$44,Προσωπικό!$O$2,BA27:BA28)</f>
        <v>0</v>
      </c>
      <c r="D28" s="261" t="str">
        <f>IF(C38=0,"",C28/C38)</f>
        <v/>
      </c>
      <c r="E28" s="260">
        <f>ROUND(C28*Προϋπολογισμός!$B$7,2)</f>
        <v>0</v>
      </c>
      <c r="G28" s="262" t="str">
        <f>+BA28</f>
        <v>Εταίρος 2 / Partner 2</v>
      </c>
      <c r="BA28" s="263" t="s">
        <v>170</v>
      </c>
    </row>
    <row r="29" spans="1:53" ht="11.7" customHeight="1">
      <c r="A29" s="433"/>
      <c r="B29" s="248" t="s">
        <v>158</v>
      </c>
      <c r="C29" s="264">
        <f>DSUM(Ταξίδια!$A$2:$O$28,Ταξίδια!$O$2,BA27:BA28)</f>
        <v>0</v>
      </c>
      <c r="D29" s="265" t="str">
        <f>IF(C38=0,"",C29/C38)</f>
        <v/>
      </c>
      <c r="E29" s="260">
        <f>ROUND(C29*Προϋπολογισμός!$B$7,2)</f>
        <v>0</v>
      </c>
      <c r="G29" s="430" t="str">
        <f>IF($E$103=0,"",+E38/$E$103)</f>
        <v/>
      </c>
    </row>
    <row r="30" spans="1:53" ht="15" customHeight="1" thickBot="1">
      <c r="A30" s="433"/>
      <c r="B30" s="248" t="s">
        <v>159</v>
      </c>
      <c r="C30" s="264">
        <f>DSUM(Αποσβέσεις!$A$2:$K$23,Αποσβέσεις!$K$2,BA27:BA28)</f>
        <v>0</v>
      </c>
      <c r="D30" s="265" t="str">
        <f>IF(C38=0,"",C30/C38)</f>
        <v/>
      </c>
      <c r="E30" s="260">
        <f>ROUND(C30*Προϋπολογισμός!$B$7,2)</f>
        <v>0</v>
      </c>
      <c r="G30" s="431"/>
      <c r="BA30" s="259"/>
    </row>
    <row r="31" spans="1:53">
      <c r="A31" s="433"/>
      <c r="B31" s="248" t="s">
        <v>160</v>
      </c>
      <c r="C31" s="264">
        <f>DSUM(Εξοπλισμός!$A$2:$G$23,Εξοπλισμός!$G$2,BA27:BA28)</f>
        <v>0</v>
      </c>
      <c r="D31" s="265" t="str">
        <f>IF(C38=0,"",C31/C38)</f>
        <v/>
      </c>
      <c r="E31" s="260">
        <f>ROUND(C31*Προϋπολογισμός!$B$7,2)</f>
        <v>0</v>
      </c>
      <c r="BA31" s="259"/>
    </row>
    <row r="32" spans="1:53">
      <c r="A32" s="433"/>
      <c r="B32" s="248" t="s">
        <v>121</v>
      </c>
      <c r="C32" s="264">
        <f>DSUM(Αναλώσιμα!$A$2:$G$17,Αναλώσιμα!$G$2,BA27:BA28)</f>
        <v>0</v>
      </c>
      <c r="D32" s="265" t="str">
        <f>IF(C38=0,"",C32/C38)</f>
        <v/>
      </c>
      <c r="E32" s="260">
        <f>ROUND(C32*Προϋπολογισμός!$B$7,2)</f>
        <v>0</v>
      </c>
    </row>
    <row r="33" spans="1:53">
      <c r="A33" s="433"/>
      <c r="B33" s="248" t="s">
        <v>161</v>
      </c>
      <c r="C33" s="264">
        <f>DSUM(Υπεργολαβίες!$A$2:$E$22,Υπεργολαβίες!$E$2,BA27:BA28)</f>
        <v>0</v>
      </c>
      <c r="D33" s="265" t="str">
        <f>IF(C38=0,"",C33/C38)</f>
        <v/>
      </c>
      <c r="E33" s="260">
        <f>ROUND(C33*Προϋπολογισμός!$B$7,2)</f>
        <v>0</v>
      </c>
    </row>
    <row r="34" spans="1:53" ht="15" thickBot="1">
      <c r="A34" s="433"/>
      <c r="B34" s="249" t="s">
        <v>162</v>
      </c>
      <c r="C34" s="266">
        <f>DSUM('Λοιπές άμεσες'!$A$2:$E$44,'Λοιπές άμεσες'!$E$2,BA27:BA28)</f>
        <v>0</v>
      </c>
      <c r="D34" s="267" t="str">
        <f>IF(C38=0,"",C34/C38)</f>
        <v/>
      </c>
      <c r="E34" s="268">
        <f>ROUND(C34*Προϋπολογισμός!$B$7,2)</f>
        <v>0</v>
      </c>
    </row>
    <row r="35" spans="1:53">
      <c r="A35" s="433"/>
      <c r="B35" s="250" t="s">
        <v>26</v>
      </c>
      <c r="C35" s="240">
        <f>SUM(C28:C34)</f>
        <v>0</v>
      </c>
      <c r="D35" s="241"/>
      <c r="E35" s="255">
        <f>SUM(E28:E34)</f>
        <v>0</v>
      </c>
    </row>
    <row r="36" spans="1:53">
      <c r="A36" s="433"/>
      <c r="B36" s="248" t="s">
        <v>181</v>
      </c>
      <c r="C36" s="242">
        <f>DSUM(Ανακατασκευή!$A$2:$E$22,Ανακατασκευή!$E$2,BA27:BA28)</f>
        <v>0</v>
      </c>
      <c r="D36" s="243" t="str">
        <f>IF(C38=0,"",C36/C38)</f>
        <v/>
      </c>
      <c r="E36" s="260">
        <f>ROUND(C36*Προϋπολογισμός!$B$7,2)</f>
        <v>0</v>
      </c>
    </row>
    <row r="37" spans="1:53" ht="15" thickBot="1">
      <c r="A37" s="433"/>
      <c r="B37" s="249" t="s">
        <v>182</v>
      </c>
      <c r="C37" s="244">
        <f>+C28*Προϋπολογισμός!$B$9</f>
        <v>0</v>
      </c>
      <c r="D37" s="245" t="str">
        <f>IF(C38=0,"",C37/C38)</f>
        <v/>
      </c>
      <c r="E37" s="268">
        <f>ROUND(C37*Προϋπολογισμός!$B$7,2)</f>
        <v>0</v>
      </c>
    </row>
    <row r="38" spans="1:53" ht="14.25" customHeight="1" thickBot="1">
      <c r="A38" s="434"/>
      <c r="B38" s="251" t="s">
        <v>27</v>
      </c>
      <c r="C38" s="246">
        <f>SUM(C35:C37)</f>
        <v>0</v>
      </c>
      <c r="D38" s="247">
        <f>SUM(D28:D37)</f>
        <v>0</v>
      </c>
      <c r="E38" s="246">
        <f>SUM(E35:E37)</f>
        <v>0</v>
      </c>
    </row>
    <row r="39" spans="1:53" ht="15" thickBot="1"/>
    <row r="40" spans="1:53" ht="60.6" thickBot="1">
      <c r="A40" s="432" t="s">
        <v>196</v>
      </c>
      <c r="B40" s="254" t="s">
        <v>180</v>
      </c>
      <c r="C40" s="253" t="s">
        <v>113</v>
      </c>
      <c r="D40" s="253" t="s">
        <v>124</v>
      </c>
      <c r="E40" s="253" t="s">
        <v>194</v>
      </c>
      <c r="G40" s="253" t="s">
        <v>124</v>
      </c>
      <c r="BA40" s="259" t="s">
        <v>166</v>
      </c>
    </row>
    <row r="41" spans="1:53" ht="15" thickBot="1">
      <c r="A41" s="433"/>
      <c r="B41" s="252" t="s">
        <v>157</v>
      </c>
      <c r="C41" s="260">
        <f>DSUM(Προσωπικό!$A$2:$O$44,Προσωπικό!$O$2,BA40:BA41)</f>
        <v>0</v>
      </c>
      <c r="D41" s="261" t="str">
        <f>IF(C51=0,"",C41/C51)</f>
        <v/>
      </c>
      <c r="E41" s="260">
        <f>ROUND(C41*Προϋπολογισμός!$B$7,2)</f>
        <v>0</v>
      </c>
      <c r="G41" s="262" t="str">
        <f>+BA41</f>
        <v>Εταίρος 3 / Partner 3</v>
      </c>
      <c r="BA41" s="263" t="s">
        <v>171</v>
      </c>
    </row>
    <row r="42" spans="1:53" ht="11.7" customHeight="1">
      <c r="A42" s="433"/>
      <c r="B42" s="248" t="s">
        <v>158</v>
      </c>
      <c r="C42" s="264">
        <f>DSUM(Ταξίδια!$A$2:$O$28,Ταξίδια!$O$2,BA40:BA41)</f>
        <v>0</v>
      </c>
      <c r="D42" s="265" t="str">
        <f>IF(C51=0,"",C42/C51)</f>
        <v/>
      </c>
      <c r="E42" s="260">
        <f>ROUND(C42*Προϋπολογισμός!$B$7,2)</f>
        <v>0</v>
      </c>
      <c r="G42" s="430" t="str">
        <f>IF($E$103=0,"",+E51/$E$103)</f>
        <v/>
      </c>
    </row>
    <row r="43" spans="1:53" ht="15" customHeight="1" thickBot="1">
      <c r="A43" s="433"/>
      <c r="B43" s="248" t="s">
        <v>159</v>
      </c>
      <c r="C43" s="264">
        <f>DSUM(Αποσβέσεις!$A$2:$K$23,Αποσβέσεις!$K$2,BA40:BA41)</f>
        <v>0</v>
      </c>
      <c r="D43" s="265" t="str">
        <f>IF(C51=0,"",C43/C51)</f>
        <v/>
      </c>
      <c r="E43" s="260">
        <f>ROUND(C43*Προϋπολογισμός!$B$7,2)</f>
        <v>0</v>
      </c>
      <c r="G43" s="431"/>
      <c r="BA43" s="259"/>
    </row>
    <row r="44" spans="1:53">
      <c r="A44" s="433"/>
      <c r="B44" s="248" t="s">
        <v>160</v>
      </c>
      <c r="C44" s="264">
        <f>DSUM(Εξοπλισμός!$A$2:$G$23,Εξοπλισμός!$G$2,BA40:BA41)</f>
        <v>0</v>
      </c>
      <c r="D44" s="265" t="str">
        <f>IF(C51=0,"",C44/C51)</f>
        <v/>
      </c>
      <c r="E44" s="260">
        <f>ROUND(C44*Προϋπολογισμός!$B$7,2)</f>
        <v>0</v>
      </c>
      <c r="BA44" s="259"/>
    </row>
    <row r="45" spans="1:53">
      <c r="A45" s="433"/>
      <c r="B45" s="248" t="s">
        <v>121</v>
      </c>
      <c r="C45" s="264">
        <f>DSUM(Αναλώσιμα!$A$2:$G$17,Αναλώσιμα!$G$2,BA40:BA41)</f>
        <v>0</v>
      </c>
      <c r="D45" s="265" t="str">
        <f>IF(C51=0,"",C45/C51)</f>
        <v/>
      </c>
      <c r="E45" s="260">
        <f>ROUND(C45*Προϋπολογισμός!$B$7,2)</f>
        <v>0</v>
      </c>
    </row>
    <row r="46" spans="1:53">
      <c r="A46" s="433"/>
      <c r="B46" s="248" t="s">
        <v>161</v>
      </c>
      <c r="C46" s="264">
        <f>DSUM(Υπεργολαβίες!$A$2:$E$22,Υπεργολαβίες!$E$2,BA40:BA41)</f>
        <v>0</v>
      </c>
      <c r="D46" s="265" t="str">
        <f>IF(C51=0,"",C46/C51)</f>
        <v/>
      </c>
      <c r="E46" s="260">
        <f>ROUND(C46*Προϋπολογισμός!$B$7,2)</f>
        <v>0</v>
      </c>
    </row>
    <row r="47" spans="1:53" ht="15" thickBot="1">
      <c r="A47" s="433"/>
      <c r="B47" s="249" t="s">
        <v>162</v>
      </c>
      <c r="C47" s="266">
        <f>DSUM('Λοιπές άμεσες'!$A$2:$E$44,'Λοιπές άμεσες'!$E$2,BA40:BA41)</f>
        <v>0</v>
      </c>
      <c r="D47" s="267" t="str">
        <f>IF(C51=0,"",C47/C51)</f>
        <v/>
      </c>
      <c r="E47" s="268">
        <f>ROUND(C47*Προϋπολογισμός!$B$7,2)</f>
        <v>0</v>
      </c>
    </row>
    <row r="48" spans="1:53">
      <c r="A48" s="433"/>
      <c r="B48" s="250" t="s">
        <v>26</v>
      </c>
      <c r="C48" s="240">
        <f>SUM(C41:C47)</f>
        <v>0</v>
      </c>
      <c r="D48" s="241"/>
      <c r="E48" s="255">
        <f>SUM(E41:E47)</f>
        <v>0</v>
      </c>
    </row>
    <row r="49" spans="1:53">
      <c r="A49" s="433"/>
      <c r="B49" s="248" t="s">
        <v>181</v>
      </c>
      <c r="C49" s="242">
        <f>DSUM(Ανακατασκευή!$A$2:$E$22,Ανακατασκευή!$E$2,BA40:BA41)</f>
        <v>0</v>
      </c>
      <c r="D49" s="243" t="str">
        <f>IF(C51=0,"",C49/C51)</f>
        <v/>
      </c>
      <c r="E49" s="260">
        <f>ROUND(C49*Προϋπολογισμός!$B$7,2)</f>
        <v>0</v>
      </c>
    </row>
    <row r="50" spans="1:53" ht="15" thickBot="1">
      <c r="A50" s="433"/>
      <c r="B50" s="249" t="s">
        <v>182</v>
      </c>
      <c r="C50" s="244">
        <f>+C41*Προϋπολογισμός!$B$9</f>
        <v>0</v>
      </c>
      <c r="D50" s="245" t="str">
        <f>IF(C51=0,"",C50/C51)</f>
        <v/>
      </c>
      <c r="E50" s="268">
        <f>ROUND(C50*Προϋπολογισμός!$B$7,2)</f>
        <v>0</v>
      </c>
    </row>
    <row r="51" spans="1:53" ht="14.25" customHeight="1" thickBot="1">
      <c r="A51" s="434"/>
      <c r="B51" s="251" t="s">
        <v>27</v>
      </c>
      <c r="C51" s="246">
        <f>SUM(C48:C50)</f>
        <v>0</v>
      </c>
      <c r="D51" s="247">
        <f>SUM(D41:D50)</f>
        <v>0</v>
      </c>
      <c r="E51" s="246">
        <f>SUM(E48:E50)</f>
        <v>0</v>
      </c>
    </row>
    <row r="52" spans="1:53" ht="15" thickBot="1"/>
    <row r="53" spans="1:53" ht="60.6" thickBot="1">
      <c r="A53" s="432" t="s">
        <v>197</v>
      </c>
      <c r="B53" s="254" t="s">
        <v>180</v>
      </c>
      <c r="C53" s="253" t="s">
        <v>113</v>
      </c>
      <c r="D53" s="253" t="s">
        <v>124</v>
      </c>
      <c r="E53" s="253" t="s">
        <v>194</v>
      </c>
      <c r="G53" s="253" t="s">
        <v>124</v>
      </c>
      <c r="BA53" s="259" t="s">
        <v>166</v>
      </c>
    </row>
    <row r="54" spans="1:53" ht="15" thickBot="1">
      <c r="A54" s="433"/>
      <c r="B54" s="252" t="s">
        <v>157</v>
      </c>
      <c r="C54" s="260">
        <f>DSUM(Προσωπικό!$A$2:$O$44,Προσωπικό!$O$2,BA53:BA54)</f>
        <v>0</v>
      </c>
      <c r="D54" s="261" t="str">
        <f>IF(C64=0,"",C54/C64)</f>
        <v/>
      </c>
      <c r="E54" s="260">
        <f>ROUND(C54*Προϋπολογισμός!$B$7,2)</f>
        <v>0</v>
      </c>
      <c r="G54" s="262" t="str">
        <f>+BA54</f>
        <v>Εταίρος 4 / Partner 4</v>
      </c>
      <c r="BA54" s="263" t="s">
        <v>172</v>
      </c>
    </row>
    <row r="55" spans="1:53" ht="11.7" customHeight="1">
      <c r="A55" s="433"/>
      <c r="B55" s="248" t="s">
        <v>158</v>
      </c>
      <c r="C55" s="264">
        <f>DSUM(Ταξίδια!$A$2:$O$28,Ταξίδια!$O$2,BA53:BA54)</f>
        <v>0</v>
      </c>
      <c r="D55" s="265" t="str">
        <f>IF(C64=0,"",C55/C64)</f>
        <v/>
      </c>
      <c r="E55" s="260">
        <f>ROUND(C55*Προϋπολογισμός!$B$7,2)</f>
        <v>0</v>
      </c>
      <c r="G55" s="430" t="str">
        <f>IF($E$103=0,"",+E64/$E$103)</f>
        <v/>
      </c>
    </row>
    <row r="56" spans="1:53" ht="15" customHeight="1" thickBot="1">
      <c r="A56" s="433"/>
      <c r="B56" s="248" t="s">
        <v>159</v>
      </c>
      <c r="C56" s="264">
        <f>DSUM(Αποσβέσεις!$A$2:$K$23,Αποσβέσεις!$K$2,BA53:BA54)</f>
        <v>0</v>
      </c>
      <c r="D56" s="265" t="str">
        <f>IF(C64=0,"",C56/C64)</f>
        <v/>
      </c>
      <c r="E56" s="260">
        <f>ROUND(C56*Προϋπολογισμός!$B$7,2)</f>
        <v>0</v>
      </c>
      <c r="G56" s="431"/>
      <c r="BA56" s="259"/>
    </row>
    <row r="57" spans="1:53">
      <c r="A57" s="433"/>
      <c r="B57" s="248" t="s">
        <v>160</v>
      </c>
      <c r="C57" s="264">
        <f>DSUM(Εξοπλισμός!$A$2:$G$23,Εξοπλισμός!$G$2,BA53:BA54)</f>
        <v>0</v>
      </c>
      <c r="D57" s="265" t="str">
        <f>IF(C64=0,"",C57/C64)</f>
        <v/>
      </c>
      <c r="E57" s="260">
        <f>ROUND(C57*Προϋπολογισμός!$B$7,2)</f>
        <v>0</v>
      </c>
      <c r="BA57" s="259"/>
    </row>
    <row r="58" spans="1:53">
      <c r="A58" s="433"/>
      <c r="B58" s="248" t="s">
        <v>121</v>
      </c>
      <c r="C58" s="264">
        <f>DSUM(Αναλώσιμα!$A$2:$G$17,Αναλώσιμα!$G$2,BA53:BA54)</f>
        <v>0</v>
      </c>
      <c r="D58" s="265" t="str">
        <f>IF(C64=0,"",C58/C64)</f>
        <v/>
      </c>
      <c r="E58" s="260">
        <f>ROUND(C58*Προϋπολογισμός!$B$7,2)</f>
        <v>0</v>
      </c>
    </row>
    <row r="59" spans="1:53">
      <c r="A59" s="433"/>
      <c r="B59" s="248" t="s">
        <v>161</v>
      </c>
      <c r="C59" s="264">
        <f>DSUM(Υπεργολαβίες!$A$2:$E$22,Υπεργολαβίες!$E$2,BA53:BA54)</f>
        <v>0</v>
      </c>
      <c r="D59" s="265" t="str">
        <f>IF(C64=0,"",C59/C64)</f>
        <v/>
      </c>
      <c r="E59" s="260">
        <f>ROUND(C59*Προϋπολογισμός!$B$7,2)</f>
        <v>0</v>
      </c>
    </row>
    <row r="60" spans="1:53" ht="15" thickBot="1">
      <c r="A60" s="433"/>
      <c r="B60" s="249" t="s">
        <v>162</v>
      </c>
      <c r="C60" s="266">
        <f>DSUM('Λοιπές άμεσες'!$A$2:$E$44,'Λοιπές άμεσες'!$E$2,BA53:BA54)</f>
        <v>0</v>
      </c>
      <c r="D60" s="267" t="str">
        <f>IF(C64=0,"",C60/C64)</f>
        <v/>
      </c>
      <c r="E60" s="268">
        <f>ROUND(C60*Προϋπολογισμός!$B$7,2)</f>
        <v>0</v>
      </c>
    </row>
    <row r="61" spans="1:53">
      <c r="A61" s="433"/>
      <c r="B61" s="250" t="s">
        <v>26</v>
      </c>
      <c r="C61" s="240">
        <f>SUM(C54:C60)</f>
        <v>0</v>
      </c>
      <c r="D61" s="241"/>
      <c r="E61" s="255">
        <f>SUM(E54:E60)</f>
        <v>0</v>
      </c>
    </row>
    <row r="62" spans="1:53">
      <c r="A62" s="433"/>
      <c r="B62" s="248" t="s">
        <v>181</v>
      </c>
      <c r="C62" s="242">
        <f>DSUM(Ανακατασκευή!$A$2:$E$22,Ανακατασκευή!$E$2,BA53:BA54)</f>
        <v>0</v>
      </c>
      <c r="D62" s="243" t="str">
        <f>IF(C64=0,"",C62/C64)</f>
        <v/>
      </c>
      <c r="E62" s="260">
        <f>ROUND(C62*Προϋπολογισμός!$B$7,2)</f>
        <v>0</v>
      </c>
    </row>
    <row r="63" spans="1:53" ht="15" thickBot="1">
      <c r="A63" s="433"/>
      <c r="B63" s="249" t="s">
        <v>182</v>
      </c>
      <c r="C63" s="244">
        <f>+C54*Προϋπολογισμός!$B$9</f>
        <v>0</v>
      </c>
      <c r="D63" s="245" t="str">
        <f>IF(C64=0,"",C63/C64)</f>
        <v/>
      </c>
      <c r="E63" s="268">
        <f>ROUND(C63*Προϋπολογισμός!$B$7,2)</f>
        <v>0</v>
      </c>
    </row>
    <row r="64" spans="1:53" ht="14.25" customHeight="1" thickBot="1">
      <c r="A64" s="434"/>
      <c r="B64" s="251" t="s">
        <v>27</v>
      </c>
      <c r="C64" s="246">
        <f>SUM(C61:C63)</f>
        <v>0</v>
      </c>
      <c r="D64" s="247">
        <f>SUM(D54:D63)</f>
        <v>0</v>
      </c>
      <c r="E64" s="246">
        <f>SUM(E61:E63)</f>
        <v>0</v>
      </c>
    </row>
    <row r="65" spans="1:53" ht="15" thickBot="1"/>
    <row r="66" spans="1:53" ht="60.6" thickBot="1">
      <c r="A66" s="432" t="s">
        <v>198</v>
      </c>
      <c r="B66" s="254" t="s">
        <v>180</v>
      </c>
      <c r="C66" s="253" t="s">
        <v>113</v>
      </c>
      <c r="D66" s="253" t="s">
        <v>124</v>
      </c>
      <c r="E66" s="253" t="s">
        <v>194</v>
      </c>
      <c r="G66" s="253" t="s">
        <v>124</v>
      </c>
      <c r="BA66" s="259" t="s">
        <v>166</v>
      </c>
    </row>
    <row r="67" spans="1:53" ht="15" thickBot="1">
      <c r="A67" s="433"/>
      <c r="B67" s="252" t="s">
        <v>157</v>
      </c>
      <c r="C67" s="260">
        <f>DSUM(Προσωπικό!$A$2:$O$44,Προσωπικό!$O$2,BA66:BA67)</f>
        <v>0</v>
      </c>
      <c r="D67" s="261" t="str">
        <f>IF(C77=0,"",C67/C77)</f>
        <v/>
      </c>
      <c r="E67" s="260">
        <f>ROUND(C67*Προϋπολογισμός!$B$7,2)</f>
        <v>0</v>
      </c>
      <c r="G67" s="262" t="str">
        <f>+BA67</f>
        <v>Εταίρος 5 / Partner 5</v>
      </c>
      <c r="BA67" s="263" t="s">
        <v>173</v>
      </c>
    </row>
    <row r="68" spans="1:53" ht="11.7" customHeight="1">
      <c r="A68" s="433"/>
      <c r="B68" s="248" t="s">
        <v>158</v>
      </c>
      <c r="C68" s="264">
        <f>DSUM(Ταξίδια!$A$2:$O$28,Ταξίδια!$O$2,BA66:BA67)</f>
        <v>0</v>
      </c>
      <c r="D68" s="265" t="str">
        <f>IF(C77=0,"",C68/C77)</f>
        <v/>
      </c>
      <c r="E68" s="260">
        <f>ROUND(C68*Προϋπολογισμός!$B$7,2)</f>
        <v>0</v>
      </c>
      <c r="G68" s="430" t="str">
        <f>IF($E$103=0,"",+E77/$E$103)</f>
        <v/>
      </c>
    </row>
    <row r="69" spans="1:53" ht="15" customHeight="1" thickBot="1">
      <c r="A69" s="433"/>
      <c r="B69" s="248" t="s">
        <v>159</v>
      </c>
      <c r="C69" s="264">
        <f>DSUM(Αποσβέσεις!$A$2:$K$23,Αποσβέσεις!$K$2,BA66:BA67)</f>
        <v>0</v>
      </c>
      <c r="D69" s="265" t="str">
        <f>IF(C77=0,"",C69/C77)</f>
        <v/>
      </c>
      <c r="E69" s="260">
        <f>ROUND(C69*Προϋπολογισμός!$B$7,2)</f>
        <v>0</v>
      </c>
      <c r="G69" s="431"/>
      <c r="BA69" s="259"/>
    </row>
    <row r="70" spans="1:53">
      <c r="A70" s="433"/>
      <c r="B70" s="248" t="s">
        <v>160</v>
      </c>
      <c r="C70" s="264">
        <f>DSUM(Εξοπλισμός!$A$2:$G$23,Εξοπλισμός!$G$2,BA66:BA67)</f>
        <v>0</v>
      </c>
      <c r="D70" s="265" t="str">
        <f>IF(C77=0,"",C70/C77)</f>
        <v/>
      </c>
      <c r="E70" s="260">
        <f>ROUND(C70*Προϋπολογισμός!$B$7,2)</f>
        <v>0</v>
      </c>
      <c r="BA70" s="259"/>
    </row>
    <row r="71" spans="1:53">
      <c r="A71" s="433"/>
      <c r="B71" s="248" t="s">
        <v>121</v>
      </c>
      <c r="C71" s="264">
        <f>DSUM(Αναλώσιμα!$A$2:$G$17,Αναλώσιμα!$G$2,BA66:BA67)</f>
        <v>0</v>
      </c>
      <c r="D71" s="265" t="str">
        <f>IF(C77=0,"",C71/C77)</f>
        <v/>
      </c>
      <c r="E71" s="260">
        <f>ROUND(C71*Προϋπολογισμός!$B$7,2)</f>
        <v>0</v>
      </c>
    </row>
    <row r="72" spans="1:53">
      <c r="A72" s="433"/>
      <c r="B72" s="248" t="s">
        <v>161</v>
      </c>
      <c r="C72" s="264">
        <f>DSUM(Υπεργολαβίες!$A$2:$E$22,Υπεργολαβίες!$E$2,BA66:BA67)</f>
        <v>0</v>
      </c>
      <c r="D72" s="265" t="str">
        <f>IF(C77=0,"",C72/C77)</f>
        <v/>
      </c>
      <c r="E72" s="260">
        <f>ROUND(C72*Προϋπολογισμός!$B$7,2)</f>
        <v>0</v>
      </c>
    </row>
    <row r="73" spans="1:53" ht="15" thickBot="1">
      <c r="A73" s="433"/>
      <c r="B73" s="249" t="s">
        <v>162</v>
      </c>
      <c r="C73" s="266">
        <f>DSUM('Λοιπές άμεσες'!$A$2:$E$44,'Λοιπές άμεσες'!$E$2,BA66:BA67)</f>
        <v>0</v>
      </c>
      <c r="D73" s="267" t="str">
        <f>IF(C77=0,"",C73/C77)</f>
        <v/>
      </c>
      <c r="E73" s="268">
        <f>ROUND(C73*Προϋπολογισμός!$B$7,2)</f>
        <v>0</v>
      </c>
    </row>
    <row r="74" spans="1:53">
      <c r="A74" s="433"/>
      <c r="B74" s="250" t="s">
        <v>26</v>
      </c>
      <c r="C74" s="240">
        <f>SUM(C67:C73)</f>
        <v>0</v>
      </c>
      <c r="D74" s="241"/>
      <c r="E74" s="255">
        <f>SUM(E67:E73)</f>
        <v>0</v>
      </c>
    </row>
    <row r="75" spans="1:53">
      <c r="A75" s="433"/>
      <c r="B75" s="248" t="s">
        <v>181</v>
      </c>
      <c r="C75" s="242">
        <f>DSUM(Ανακατασκευή!$A$2:$E$22,Ανακατασκευή!$E$2,BA66:BA67)</f>
        <v>0</v>
      </c>
      <c r="D75" s="243" t="str">
        <f>IF(C77=0,"",C75/C77)</f>
        <v/>
      </c>
      <c r="E75" s="260">
        <f>ROUND(C75*Προϋπολογισμός!$B$7,2)</f>
        <v>0</v>
      </c>
    </row>
    <row r="76" spans="1:53" ht="15" thickBot="1">
      <c r="A76" s="433"/>
      <c r="B76" s="249" t="s">
        <v>182</v>
      </c>
      <c r="C76" s="244">
        <f>+C67*Προϋπολογισμός!$B$9</f>
        <v>0</v>
      </c>
      <c r="D76" s="245" t="str">
        <f>IF(C77=0,"",C76/C77)</f>
        <v/>
      </c>
      <c r="E76" s="268">
        <f>ROUND(C76*Προϋπολογισμός!$B$7,2)</f>
        <v>0</v>
      </c>
    </row>
    <row r="77" spans="1:53" ht="14.25" customHeight="1" thickBot="1">
      <c r="A77" s="434"/>
      <c r="B77" s="251" t="s">
        <v>27</v>
      </c>
      <c r="C77" s="246">
        <f>SUM(C74:C76)</f>
        <v>0</v>
      </c>
      <c r="D77" s="247">
        <f>SUM(D67:D76)</f>
        <v>0</v>
      </c>
      <c r="E77" s="246">
        <f>SUM(E74:E76)</f>
        <v>0</v>
      </c>
    </row>
    <row r="78" spans="1:53" ht="15" thickBot="1"/>
    <row r="79" spans="1:53" ht="60.6" thickBot="1">
      <c r="A79" s="432" t="s">
        <v>199</v>
      </c>
      <c r="B79" s="254" t="s">
        <v>180</v>
      </c>
      <c r="C79" s="253" t="s">
        <v>113</v>
      </c>
      <c r="D79" s="253" t="s">
        <v>124</v>
      </c>
      <c r="E79" s="253" t="s">
        <v>194</v>
      </c>
      <c r="G79" s="253" t="s">
        <v>124</v>
      </c>
      <c r="BA79" s="259" t="s">
        <v>166</v>
      </c>
    </row>
    <row r="80" spans="1:53" ht="15" thickBot="1">
      <c r="A80" s="433"/>
      <c r="B80" s="252" t="s">
        <v>157</v>
      </c>
      <c r="C80" s="260">
        <f>DSUM(Προσωπικό!$A$2:$O$44,Προσωπικό!$O$2,BA79:BA80)</f>
        <v>0</v>
      </c>
      <c r="D80" s="261" t="str">
        <f>IF(C90=0,"",C80/C90)</f>
        <v/>
      </c>
      <c r="E80" s="260">
        <f>ROUND(C80*Προϋπολογισμός!$B$7,2)</f>
        <v>0</v>
      </c>
      <c r="G80" s="262" t="str">
        <f>+BA80</f>
        <v>Εταίρος 6 / Partner 6</v>
      </c>
      <c r="BA80" s="263" t="s">
        <v>174</v>
      </c>
    </row>
    <row r="81" spans="1:53" ht="11.7" customHeight="1">
      <c r="A81" s="433"/>
      <c r="B81" s="248" t="s">
        <v>158</v>
      </c>
      <c r="C81" s="264">
        <f>DSUM(Ταξίδια!$A$2:$O$28,Ταξίδια!$O$2,BA79:BA80)</f>
        <v>0</v>
      </c>
      <c r="D81" s="265" t="str">
        <f>IF(C90=0,"",C81/C90)</f>
        <v/>
      </c>
      <c r="E81" s="260">
        <f>ROUND(C81*Προϋπολογισμός!$B$7,2)</f>
        <v>0</v>
      </c>
      <c r="G81" s="430" t="str">
        <f>IF($E$103=0,"",+E90/$E$103)</f>
        <v/>
      </c>
    </row>
    <row r="82" spans="1:53" ht="15" customHeight="1" thickBot="1">
      <c r="A82" s="433"/>
      <c r="B82" s="248" t="s">
        <v>159</v>
      </c>
      <c r="C82" s="264">
        <f>DSUM(Αποσβέσεις!$A$2:$K$23,Αποσβέσεις!$K$2,BA79:BA80)</f>
        <v>0</v>
      </c>
      <c r="D82" s="265" t="str">
        <f>IF(C90=0,"",C82/C90)</f>
        <v/>
      </c>
      <c r="E82" s="260">
        <f>ROUND(C82*Προϋπολογισμός!$B$7,2)</f>
        <v>0</v>
      </c>
      <c r="G82" s="431"/>
      <c r="BA82" s="259"/>
    </row>
    <row r="83" spans="1:53">
      <c r="A83" s="433"/>
      <c r="B83" s="248" t="s">
        <v>160</v>
      </c>
      <c r="C83" s="264">
        <f>DSUM(Εξοπλισμός!$A$2:$G$23,Εξοπλισμός!$G$2,BA79:BA80)</f>
        <v>0</v>
      </c>
      <c r="D83" s="265" t="str">
        <f>IF(C90=0,"",C83/C90)</f>
        <v/>
      </c>
      <c r="E83" s="260">
        <f>ROUND(C83*Προϋπολογισμός!$B$7,2)</f>
        <v>0</v>
      </c>
      <c r="BA83" s="259"/>
    </row>
    <row r="84" spans="1:53">
      <c r="A84" s="433"/>
      <c r="B84" s="248" t="s">
        <v>121</v>
      </c>
      <c r="C84" s="264">
        <f>DSUM(Αναλώσιμα!$A$2:$G$17,Αναλώσιμα!$G$2,BA79:BA80)</f>
        <v>0</v>
      </c>
      <c r="D84" s="265" t="str">
        <f>IF(C90=0,"",C84/C90)</f>
        <v/>
      </c>
      <c r="E84" s="260">
        <f>ROUND(C84*Προϋπολογισμός!$B$7,2)</f>
        <v>0</v>
      </c>
    </row>
    <row r="85" spans="1:53">
      <c r="A85" s="433"/>
      <c r="B85" s="248" t="s">
        <v>161</v>
      </c>
      <c r="C85" s="264">
        <f>DSUM(Υπεργολαβίες!$A$2:$E$22,Υπεργολαβίες!$E$2,BA79:BA80)</f>
        <v>0</v>
      </c>
      <c r="D85" s="265" t="str">
        <f>IF(C90=0,"",C85/C90)</f>
        <v/>
      </c>
      <c r="E85" s="260">
        <f>ROUND(C85*Προϋπολογισμός!$B$7,2)</f>
        <v>0</v>
      </c>
    </row>
    <row r="86" spans="1:53" ht="15" thickBot="1">
      <c r="A86" s="433"/>
      <c r="B86" s="249" t="s">
        <v>162</v>
      </c>
      <c r="C86" s="266">
        <f>DSUM('Λοιπές άμεσες'!$A$2:$E$44,'Λοιπές άμεσες'!$E$2,BA79:BA80)</f>
        <v>0</v>
      </c>
      <c r="D86" s="267" t="str">
        <f>IF(C90=0,"",C86/C90)</f>
        <v/>
      </c>
      <c r="E86" s="268">
        <f>ROUND(C86*Προϋπολογισμός!$B$7,2)</f>
        <v>0</v>
      </c>
    </row>
    <row r="87" spans="1:53">
      <c r="A87" s="433"/>
      <c r="B87" s="250" t="s">
        <v>26</v>
      </c>
      <c r="C87" s="240">
        <f>SUM(C80:C86)</f>
        <v>0</v>
      </c>
      <c r="D87" s="241"/>
      <c r="E87" s="255">
        <f>SUM(E80:E86)</f>
        <v>0</v>
      </c>
    </row>
    <row r="88" spans="1:53">
      <c r="A88" s="433"/>
      <c r="B88" s="248" t="s">
        <v>181</v>
      </c>
      <c r="C88" s="242">
        <f>DSUM(Ανακατασκευή!$A$2:$E$22,Ανακατασκευή!$E$2,BA79:BA80)</f>
        <v>0</v>
      </c>
      <c r="D88" s="243" t="str">
        <f>IF(C90=0,"",C88/C90)</f>
        <v/>
      </c>
      <c r="E88" s="260">
        <f>ROUND(C88*Προϋπολογισμός!$B$7,2)</f>
        <v>0</v>
      </c>
    </row>
    <row r="89" spans="1:53" ht="15" thickBot="1">
      <c r="A89" s="433"/>
      <c r="B89" s="249" t="s">
        <v>182</v>
      </c>
      <c r="C89" s="244">
        <f>+C80*Προϋπολογισμός!$B$9</f>
        <v>0</v>
      </c>
      <c r="D89" s="245" t="str">
        <f>IF(C90=0,"",C89/C90)</f>
        <v/>
      </c>
      <c r="E89" s="268">
        <f>ROUND(C89*Προϋπολογισμός!$B$7,2)</f>
        <v>0</v>
      </c>
    </row>
    <row r="90" spans="1:53" ht="14.25" customHeight="1" thickBot="1">
      <c r="A90" s="434"/>
      <c r="B90" s="251" t="s">
        <v>27</v>
      </c>
      <c r="C90" s="246">
        <f>SUM(C87:C89)</f>
        <v>0</v>
      </c>
      <c r="D90" s="247">
        <f>SUM(D80:D89)</f>
        <v>0</v>
      </c>
      <c r="E90" s="246">
        <f>SUM(E87:E89)</f>
        <v>0</v>
      </c>
    </row>
    <row r="91" spans="1:53" ht="15" thickBot="1"/>
    <row r="92" spans="1:53" ht="60.6" thickBot="1">
      <c r="A92" s="435" t="s">
        <v>202</v>
      </c>
      <c r="B92" s="254" t="s">
        <v>180</v>
      </c>
      <c r="C92" s="253" t="s">
        <v>113</v>
      </c>
      <c r="D92" s="253" t="s">
        <v>124</v>
      </c>
      <c r="E92" s="253" t="s">
        <v>194</v>
      </c>
      <c r="BA92" s="259"/>
    </row>
    <row r="93" spans="1:53">
      <c r="A93" s="436"/>
      <c r="B93" s="252" t="s">
        <v>157</v>
      </c>
      <c r="C93" s="260">
        <f t="shared" ref="C93:C99" si="0">+C2+C15+C28+C41+C54+C67+C80</f>
        <v>0</v>
      </c>
      <c r="D93" s="261" t="str">
        <f>IF(C103=0,"",C93/C103)</f>
        <v/>
      </c>
      <c r="E93" s="260">
        <f t="shared" ref="E93:E99" si="1">+E2+E15+E28+E41+E54+E67+E80</f>
        <v>0</v>
      </c>
    </row>
    <row r="94" spans="1:53" ht="11.7" customHeight="1">
      <c r="A94" s="436"/>
      <c r="B94" s="248" t="s">
        <v>158</v>
      </c>
      <c r="C94" s="264">
        <f t="shared" si="0"/>
        <v>0</v>
      </c>
      <c r="D94" s="265" t="str">
        <f>IF(C103=0,"",C94/C103)</f>
        <v/>
      </c>
      <c r="E94" s="260">
        <f t="shared" si="1"/>
        <v>0</v>
      </c>
    </row>
    <row r="95" spans="1:53">
      <c r="A95" s="436"/>
      <c r="B95" s="248" t="s">
        <v>159</v>
      </c>
      <c r="C95" s="264">
        <f t="shared" si="0"/>
        <v>0</v>
      </c>
      <c r="D95" s="265" t="str">
        <f>IF(C103=0,"",C95/C103)</f>
        <v/>
      </c>
      <c r="E95" s="260">
        <f t="shared" si="1"/>
        <v>0</v>
      </c>
      <c r="BA95" s="259"/>
    </row>
    <row r="96" spans="1:53">
      <c r="A96" s="436"/>
      <c r="B96" s="248" t="s">
        <v>160</v>
      </c>
      <c r="C96" s="264">
        <f t="shared" si="0"/>
        <v>0</v>
      </c>
      <c r="D96" s="265" t="str">
        <f>IF(C103=0,"",C96/C103)</f>
        <v/>
      </c>
      <c r="E96" s="260">
        <f t="shared" si="1"/>
        <v>0</v>
      </c>
      <c r="BA96" s="259"/>
    </row>
    <row r="97" spans="1:5">
      <c r="A97" s="436"/>
      <c r="B97" s="248" t="s">
        <v>121</v>
      </c>
      <c r="C97" s="264">
        <f t="shared" si="0"/>
        <v>0</v>
      </c>
      <c r="D97" s="265" t="str">
        <f>IF(C103=0,"",C97/C103)</f>
        <v/>
      </c>
      <c r="E97" s="260">
        <f t="shared" si="1"/>
        <v>0</v>
      </c>
    </row>
    <row r="98" spans="1:5">
      <c r="A98" s="436"/>
      <c r="B98" s="248" t="s">
        <v>161</v>
      </c>
      <c r="C98" s="264">
        <f t="shared" si="0"/>
        <v>0</v>
      </c>
      <c r="D98" s="265" t="str">
        <f>IF(C103=0,"",C98/C103)</f>
        <v/>
      </c>
      <c r="E98" s="260">
        <f t="shared" si="1"/>
        <v>0</v>
      </c>
    </row>
    <row r="99" spans="1:5" ht="15" thickBot="1">
      <c r="A99" s="436"/>
      <c r="B99" s="249" t="s">
        <v>162</v>
      </c>
      <c r="C99" s="266">
        <f t="shared" si="0"/>
        <v>0</v>
      </c>
      <c r="D99" s="267" t="str">
        <f>IF(C103=0,"",C99/C103)</f>
        <v/>
      </c>
      <c r="E99" s="268">
        <f t="shared" si="1"/>
        <v>0</v>
      </c>
    </row>
    <row r="100" spans="1:5">
      <c r="A100" s="436"/>
      <c r="B100" s="250" t="s">
        <v>26</v>
      </c>
      <c r="C100" s="240">
        <f>SUM(C93:C99)</f>
        <v>0</v>
      </c>
      <c r="D100" s="241"/>
      <c r="E100" s="255">
        <f>SUM(E93:E99)</f>
        <v>0</v>
      </c>
    </row>
    <row r="101" spans="1:5">
      <c r="A101" s="436"/>
      <c r="B101" s="248" t="s">
        <v>181</v>
      </c>
      <c r="C101" s="242">
        <f>+C10+C23+C36+C49+C62+C75+C88</f>
        <v>0</v>
      </c>
      <c r="D101" s="243" t="str">
        <f>IF(C103=0,"",C101/C103)</f>
        <v/>
      </c>
      <c r="E101" s="260">
        <f>+E10+E23+E36+E49+E62+E75+E88</f>
        <v>0</v>
      </c>
    </row>
    <row r="102" spans="1:5" ht="15" thickBot="1">
      <c r="A102" s="436"/>
      <c r="B102" s="249" t="s">
        <v>182</v>
      </c>
      <c r="C102" s="244">
        <f>+C11+C24+C37+C50+C63+C76+C89</f>
        <v>0</v>
      </c>
      <c r="D102" s="245" t="str">
        <f>IF(C103=0,"",C102/C103)</f>
        <v/>
      </c>
      <c r="E102" s="268">
        <f>+E11+E24+E37+E50+E63+E76+E89</f>
        <v>0</v>
      </c>
    </row>
    <row r="103" spans="1:5" ht="14.25" customHeight="1" thickBot="1">
      <c r="A103" s="437"/>
      <c r="B103" s="251" t="s">
        <v>27</v>
      </c>
      <c r="C103" s="246">
        <f>SUM(C100:C102)</f>
        <v>0</v>
      </c>
      <c r="D103" s="247">
        <f>SUM(D93:D102)</f>
        <v>0</v>
      </c>
      <c r="E103" s="246">
        <f>SUM(E100:E102)</f>
        <v>0</v>
      </c>
    </row>
  </sheetData>
  <sheetProtection algorithmName="SHA-512" hashValue="hV887rqdctqRtH4tyXaYl5K1tI4YTJRsE9FGTgxNEVrl3KM4vOp9ciCkTsr+qousth0YvoR/iBeJ2/eAOUQtkg==" saltValue="E+7bcwhjgxBoXQCKfQYb6A==" spinCount="100000" sheet="1" selectLockedCells="1"/>
  <protectedRanges>
    <protectedRange password="8362" sqref="B2:B8 B15:B21 B28:B34 B41:B47 B54:B60 B67:B73 B80:B86 B93:B99" name="Περιοχή1_3"/>
    <protectedRange password="8362" sqref="B9 B22 B35 B48 B61 B74 B87 B100" name="Περιοχή1_4"/>
    <protectedRange password="8362" sqref="B10 B23 B36 B49 B62 B75 B88 B101" name="Περιοχή1_5"/>
    <protectedRange password="8362" sqref="B11 B24 B37 B50 B63 B76 B89 B102" name="Περιοχή1_5_1"/>
    <protectedRange password="8362" sqref="B12 B25 B38 B51 B64 B77 B90 B103" name="Περιοχή1_6"/>
    <protectedRange password="8362" sqref="C1:D1 C14:D14 C27:D27 C40:D40 C53:D53 C66:D66 C79:D79 C92:D92 G1 G14 G27 G40 G53 G66 G79" name="Περιοχή1_2"/>
    <protectedRange password="8362" sqref="E1 E14 E27 E40 E53 E66 E79 E92" name="Περιοχή1_2_1"/>
  </protectedRanges>
  <mergeCells count="15">
    <mergeCell ref="G68:G69"/>
    <mergeCell ref="G81:G82"/>
    <mergeCell ref="A79:A90"/>
    <mergeCell ref="A92:A103"/>
    <mergeCell ref="A1:A12"/>
    <mergeCell ref="A14:A25"/>
    <mergeCell ref="A27:A38"/>
    <mergeCell ref="A40:A51"/>
    <mergeCell ref="A53:A64"/>
    <mergeCell ref="A66:A77"/>
    <mergeCell ref="G3:G4"/>
    <mergeCell ref="G16:G17"/>
    <mergeCell ref="G29:G30"/>
    <mergeCell ref="G42:G43"/>
    <mergeCell ref="G55:G56"/>
  </mergeCells>
  <dataValidations count="1">
    <dataValidation type="list" allowBlank="1" showInputMessage="1" showErrorMessage="1" sqref="BA2 BA15 BA28 BA41 BA54 BA67 BA80 G2 G15 G28 G41 G54 G67 G80" xr:uid="{00000000-0002-0000-0C00-000000000000}">
      <formula1>Φορέαςεταίροι</formula1>
    </dataValidation>
  </dataValidations>
  <pageMargins left="0.51181102362204722" right="0.31496062992125984" top="0.70866141732283472" bottom="0.70866141732283472" header="0.23622047244094491" footer="0.35433070866141736"/>
  <pageSetup paperSize="9" scale="65" orientation="portrait" r:id="rId1"/>
  <headerFooter>
    <oddFooter>&amp;LΣελίδα &amp;P από &amp;N&amp;R&amp;A</oddFooter>
  </headerFooter>
  <rowBreaks count="1" manualBreakCount="1">
    <brk id="52"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Φύλλο10">
    <pageSetUpPr fitToPage="1"/>
  </sheetPr>
  <dimension ref="B1:I37"/>
  <sheetViews>
    <sheetView zoomScale="85" zoomScaleNormal="85" workbookViewId="0">
      <selection activeCell="H29" sqref="H29:H34"/>
    </sheetView>
  </sheetViews>
  <sheetFormatPr defaultColWidth="9.109375" defaultRowHeight="14.4"/>
  <cols>
    <col min="1" max="1" width="3.6640625" style="100" customWidth="1"/>
    <col min="2" max="2" width="40.6640625" style="100" customWidth="1"/>
    <col min="3" max="3" width="13.109375" style="100" customWidth="1"/>
    <col min="4" max="4" width="9.109375" style="100"/>
    <col min="5" max="5" width="12.109375" style="100" customWidth="1"/>
    <col min="6" max="6" width="37.5546875" style="100" customWidth="1"/>
    <col min="7" max="7" width="13.88671875" style="100" customWidth="1"/>
    <col min="8" max="8" width="22" style="100" customWidth="1"/>
    <col min="9" max="9" width="22.109375" style="100" customWidth="1"/>
    <col min="10" max="16384" width="9.109375" style="100"/>
  </cols>
  <sheetData>
    <row r="1" spans="2:9" ht="15" thickBot="1"/>
    <row r="2" spans="2:9" s="326" customFormat="1" ht="33" customHeight="1" thickBot="1">
      <c r="B2" s="438" t="s">
        <v>61</v>
      </c>
      <c r="C2" s="439"/>
      <c r="E2" s="438" t="s">
        <v>266</v>
      </c>
      <c r="F2" s="441"/>
      <c r="G2" s="441"/>
      <c r="H2" s="441"/>
      <c r="I2" s="439"/>
    </row>
    <row r="3" spans="2:9">
      <c r="B3" s="440" t="s">
        <v>62</v>
      </c>
      <c r="C3" s="440"/>
    </row>
    <row r="4" spans="2:9" ht="15" thickBot="1"/>
    <row r="5" spans="2:9">
      <c r="B5" s="79" t="s">
        <v>63</v>
      </c>
      <c r="C5" s="80" t="s">
        <v>60</v>
      </c>
      <c r="E5" s="448" t="s">
        <v>231</v>
      </c>
      <c r="F5" s="448" t="s">
        <v>186</v>
      </c>
      <c r="G5" s="448" t="s">
        <v>232</v>
      </c>
      <c r="H5" s="448" t="s">
        <v>233</v>
      </c>
      <c r="I5" s="448" t="s">
        <v>234</v>
      </c>
    </row>
    <row r="6" spans="2:9">
      <c r="B6" s="81" t="s">
        <v>64</v>
      </c>
      <c r="C6" s="82">
        <v>225</v>
      </c>
      <c r="E6" s="449"/>
      <c r="F6" s="449"/>
      <c r="G6" s="451"/>
      <c r="H6" s="451"/>
      <c r="I6" s="451"/>
    </row>
    <row r="7" spans="2:9">
      <c r="B7" s="81" t="s">
        <v>65</v>
      </c>
      <c r="C7" s="82">
        <v>232</v>
      </c>
      <c r="E7" s="449"/>
      <c r="F7" s="449"/>
      <c r="G7" s="451"/>
      <c r="H7" s="451"/>
      <c r="I7" s="451"/>
    </row>
    <row r="8" spans="2:9" ht="15" thickBot="1">
      <c r="B8" s="81" t="s">
        <v>115</v>
      </c>
      <c r="C8" s="82">
        <v>227</v>
      </c>
      <c r="E8" s="450"/>
      <c r="F8" s="450"/>
      <c r="G8" s="452"/>
      <c r="H8" s="452"/>
      <c r="I8" s="452"/>
    </row>
    <row r="9" spans="2:9" ht="14.25" customHeight="1">
      <c r="B9" s="81" t="s">
        <v>116</v>
      </c>
      <c r="C9" s="82">
        <v>180</v>
      </c>
      <c r="E9" s="444" t="s">
        <v>225</v>
      </c>
      <c r="F9" s="442" t="s">
        <v>269</v>
      </c>
      <c r="G9" s="446">
        <v>44000</v>
      </c>
      <c r="H9" s="446">
        <v>3666</v>
      </c>
      <c r="I9" s="446">
        <v>1833</v>
      </c>
    </row>
    <row r="10" spans="2:9">
      <c r="B10" s="81" t="s">
        <v>66</v>
      </c>
      <c r="C10" s="82">
        <v>230</v>
      </c>
      <c r="E10" s="445"/>
      <c r="F10" s="443"/>
      <c r="G10" s="447"/>
      <c r="H10" s="447"/>
      <c r="I10" s="447"/>
    </row>
    <row r="11" spans="2:9">
      <c r="B11" s="81" t="s">
        <v>67</v>
      </c>
      <c r="C11" s="82">
        <v>238</v>
      </c>
      <c r="E11" s="445"/>
      <c r="F11" s="443"/>
      <c r="G11" s="447"/>
      <c r="H11" s="447"/>
      <c r="I11" s="447"/>
    </row>
    <row r="12" spans="2:9">
      <c r="B12" s="81" t="s">
        <v>68</v>
      </c>
      <c r="C12" s="82">
        <v>270</v>
      </c>
      <c r="E12" s="445"/>
      <c r="F12" s="443"/>
      <c r="G12" s="447"/>
      <c r="H12" s="447"/>
      <c r="I12" s="447"/>
    </row>
    <row r="13" spans="2:9">
      <c r="B13" s="81" t="s">
        <v>69</v>
      </c>
      <c r="C13" s="82">
        <v>181</v>
      </c>
      <c r="E13" s="445"/>
      <c r="F13" s="443"/>
      <c r="G13" s="447"/>
      <c r="H13" s="447"/>
      <c r="I13" s="447"/>
    </row>
    <row r="14" spans="2:9">
      <c r="B14" s="81" t="s">
        <v>70</v>
      </c>
      <c r="C14" s="82">
        <v>244</v>
      </c>
      <c r="E14" s="445"/>
      <c r="F14" s="443"/>
      <c r="G14" s="447"/>
      <c r="H14" s="447"/>
      <c r="I14" s="447"/>
    </row>
    <row r="15" spans="2:9">
      <c r="B15" s="81" t="s">
        <v>71</v>
      </c>
      <c r="C15" s="82">
        <v>245</v>
      </c>
      <c r="E15" s="445"/>
      <c r="F15" s="443"/>
      <c r="G15" s="447"/>
      <c r="H15" s="447"/>
      <c r="I15" s="447"/>
    </row>
    <row r="16" spans="2:9">
      <c r="B16" s="81" t="s">
        <v>72</v>
      </c>
      <c r="C16" s="82">
        <v>208</v>
      </c>
      <c r="E16" s="445" t="s">
        <v>226</v>
      </c>
      <c r="F16" s="457" t="s">
        <v>230</v>
      </c>
      <c r="G16" s="447">
        <v>35000</v>
      </c>
      <c r="H16" s="447">
        <v>2917</v>
      </c>
      <c r="I16" s="447">
        <v>1458</v>
      </c>
    </row>
    <row r="17" spans="2:9">
      <c r="B17" s="81" t="s">
        <v>73</v>
      </c>
      <c r="C17" s="82">
        <v>222</v>
      </c>
      <c r="E17" s="445"/>
      <c r="F17" s="443"/>
      <c r="G17" s="447"/>
      <c r="H17" s="447"/>
      <c r="I17" s="447"/>
    </row>
    <row r="18" spans="2:9">
      <c r="B18" s="81" t="s">
        <v>74</v>
      </c>
      <c r="C18" s="82">
        <v>254</v>
      </c>
      <c r="E18" s="445"/>
      <c r="F18" s="443"/>
      <c r="G18" s="447"/>
      <c r="H18" s="447"/>
      <c r="I18" s="447"/>
    </row>
    <row r="19" spans="2:9">
      <c r="B19" s="81" t="s">
        <v>75</v>
      </c>
      <c r="C19" s="82">
        <v>230</v>
      </c>
      <c r="E19" s="445"/>
      <c r="F19" s="443"/>
      <c r="G19" s="447"/>
      <c r="H19" s="447"/>
      <c r="I19" s="447"/>
    </row>
    <row r="20" spans="2:9">
      <c r="B20" s="81" t="s">
        <v>76</v>
      </c>
      <c r="C20" s="82">
        <v>211</v>
      </c>
      <c r="E20" s="445"/>
      <c r="F20" s="443"/>
      <c r="G20" s="447"/>
      <c r="H20" s="447"/>
      <c r="I20" s="447"/>
    </row>
    <row r="21" spans="2:9">
      <c r="B21" s="81" t="s">
        <v>77</v>
      </c>
      <c r="C21" s="82">
        <v>183</v>
      </c>
      <c r="E21" s="445"/>
      <c r="F21" s="443"/>
      <c r="G21" s="447"/>
      <c r="H21" s="447"/>
      <c r="I21" s="447"/>
    </row>
    <row r="22" spans="2:9">
      <c r="B22" s="81" t="s">
        <v>78</v>
      </c>
      <c r="C22" s="82">
        <v>237</v>
      </c>
      <c r="E22" s="445"/>
      <c r="F22" s="443"/>
      <c r="G22" s="447"/>
      <c r="H22" s="447"/>
      <c r="I22" s="447"/>
    </row>
    <row r="23" spans="2:9" ht="14.25" customHeight="1">
      <c r="B23" s="81" t="s">
        <v>79</v>
      </c>
      <c r="C23" s="82">
        <v>205</v>
      </c>
      <c r="E23" s="445" t="s">
        <v>227</v>
      </c>
      <c r="F23" s="457" t="s">
        <v>228</v>
      </c>
      <c r="G23" s="447">
        <v>23000</v>
      </c>
      <c r="H23" s="447">
        <v>1917</v>
      </c>
      <c r="I23" s="447">
        <v>958</v>
      </c>
    </row>
    <row r="24" spans="2:9">
      <c r="B24" s="81" t="s">
        <v>80</v>
      </c>
      <c r="C24" s="82">
        <v>263</v>
      </c>
      <c r="E24" s="445"/>
      <c r="F24" s="457"/>
      <c r="G24" s="447"/>
      <c r="H24" s="447"/>
      <c r="I24" s="447"/>
    </row>
    <row r="25" spans="2:9">
      <c r="B25" s="81" t="s">
        <v>81</v>
      </c>
      <c r="C25" s="82">
        <v>217</v>
      </c>
      <c r="E25" s="445"/>
      <c r="F25" s="457"/>
      <c r="G25" s="447"/>
      <c r="H25" s="447"/>
      <c r="I25" s="447"/>
    </row>
    <row r="26" spans="2:9">
      <c r="B26" s="81" t="s">
        <v>82</v>
      </c>
      <c r="C26" s="82">
        <v>204</v>
      </c>
      <c r="E26" s="445"/>
      <c r="F26" s="457"/>
      <c r="G26" s="447"/>
      <c r="H26" s="447"/>
      <c r="I26" s="447"/>
    </row>
    <row r="27" spans="2:9">
      <c r="B27" s="81" t="s">
        <v>83</v>
      </c>
      <c r="C27" s="82">
        <v>222</v>
      </c>
      <c r="E27" s="445"/>
      <c r="F27" s="457"/>
      <c r="G27" s="447"/>
      <c r="H27" s="447"/>
      <c r="I27" s="447"/>
    </row>
    <row r="28" spans="2:9">
      <c r="B28" s="81" t="s">
        <v>84</v>
      </c>
      <c r="C28" s="82">
        <v>205</v>
      </c>
      <c r="E28" s="445"/>
      <c r="F28" s="457"/>
      <c r="G28" s="447"/>
      <c r="H28" s="447"/>
      <c r="I28" s="447"/>
    </row>
    <row r="29" spans="2:9">
      <c r="B29" s="81" t="s">
        <v>85</v>
      </c>
      <c r="C29" s="82">
        <v>180</v>
      </c>
      <c r="E29" s="445" t="s">
        <v>229</v>
      </c>
      <c r="F29" s="443" t="s">
        <v>235</v>
      </c>
      <c r="G29" s="455">
        <v>19500</v>
      </c>
      <c r="H29" s="455">
        <v>1625</v>
      </c>
      <c r="I29" s="455">
        <v>813</v>
      </c>
    </row>
    <row r="30" spans="2:9">
      <c r="B30" s="81" t="s">
        <v>86</v>
      </c>
      <c r="C30" s="82">
        <v>212</v>
      </c>
      <c r="E30" s="445"/>
      <c r="F30" s="443"/>
      <c r="G30" s="455"/>
      <c r="H30" s="455"/>
      <c r="I30" s="455"/>
    </row>
    <row r="31" spans="2:9">
      <c r="B31" s="81" t="s">
        <v>87</v>
      </c>
      <c r="C31" s="82">
        <v>257</v>
      </c>
      <c r="E31" s="445"/>
      <c r="F31" s="443"/>
      <c r="G31" s="455"/>
      <c r="H31" s="455"/>
      <c r="I31" s="455"/>
    </row>
    <row r="32" spans="2:9" ht="15" thickBot="1">
      <c r="B32" s="83" t="s">
        <v>88</v>
      </c>
      <c r="C32" s="84">
        <v>276</v>
      </c>
      <c r="E32" s="445"/>
      <c r="F32" s="443"/>
      <c r="G32" s="455"/>
      <c r="H32" s="455"/>
      <c r="I32" s="455"/>
    </row>
    <row r="33" spans="2:9" ht="15" thickBot="1">
      <c r="E33" s="445"/>
      <c r="F33" s="443"/>
      <c r="G33" s="455"/>
      <c r="H33" s="455"/>
      <c r="I33" s="455"/>
    </row>
    <row r="34" spans="2:9" ht="15" thickBot="1">
      <c r="B34" s="79" t="s">
        <v>89</v>
      </c>
      <c r="C34" s="80" t="s">
        <v>60</v>
      </c>
      <c r="E34" s="453"/>
      <c r="F34" s="454"/>
      <c r="G34" s="456"/>
      <c r="H34" s="456"/>
      <c r="I34" s="456"/>
    </row>
    <row r="35" spans="2:9">
      <c r="B35" s="81" t="s">
        <v>90</v>
      </c>
      <c r="C35" s="82">
        <v>349</v>
      </c>
    </row>
    <row r="36" spans="2:9">
      <c r="B36" s="81" t="s">
        <v>91</v>
      </c>
      <c r="C36" s="82">
        <v>275</v>
      </c>
      <c r="E36" s="100" t="s">
        <v>236</v>
      </c>
    </row>
    <row r="37" spans="2:9" ht="15" thickBot="1">
      <c r="B37" s="83" t="s">
        <v>165</v>
      </c>
      <c r="C37" s="84">
        <v>225</v>
      </c>
      <c r="E37" s="100" t="s">
        <v>237</v>
      </c>
    </row>
  </sheetData>
  <sheetProtection algorithmName="SHA-512" hashValue="I7rVd8JUFBzOebx66kOkFrTKwmdD1kGRZNI1kWKPIMccwIByte+o+WqWt+fUAb/88apKTUcUnkF+lq6BsE1ZZQ==" saltValue="0xK9j4ZWsp4suqPco7GGXw==" spinCount="100000" sheet="1" selectLockedCells="1"/>
  <mergeCells count="28">
    <mergeCell ref="E16:E22"/>
    <mergeCell ref="F16:F22"/>
    <mergeCell ref="G16:G22"/>
    <mergeCell ref="H16:H22"/>
    <mergeCell ref="I16:I22"/>
    <mergeCell ref="F23:F28"/>
    <mergeCell ref="E23:E28"/>
    <mergeCell ref="G23:G28"/>
    <mergeCell ref="H23:H28"/>
    <mergeCell ref="I23:I28"/>
    <mergeCell ref="E29:E34"/>
    <mergeCell ref="F29:F34"/>
    <mergeCell ref="G29:G34"/>
    <mergeCell ref="H29:H34"/>
    <mergeCell ref="I29:I34"/>
    <mergeCell ref="B2:C2"/>
    <mergeCell ref="B3:C3"/>
    <mergeCell ref="E2:I2"/>
    <mergeCell ref="F9:F15"/>
    <mergeCell ref="E9:E15"/>
    <mergeCell ref="G9:G15"/>
    <mergeCell ref="H9:H15"/>
    <mergeCell ref="I9:I15"/>
    <mergeCell ref="E5:E8"/>
    <mergeCell ref="F5:F8"/>
    <mergeCell ref="G5:G8"/>
    <mergeCell ref="H5:H8"/>
    <mergeCell ref="I5:I8"/>
  </mergeCells>
  <pageMargins left="0.70866141732283472" right="0.70866141732283472" top="0.74803149606299213" bottom="0.74803149606299213" header="0.31496062992125984" footer="0.31496062992125984"/>
  <pageSetup paperSize="9" scale="75" orientation="landscape" r:id="rId1"/>
  <headerFooter>
    <oddFooter>&amp;RΑΝΩΤΑΤΑ ΟΡΙΑ ΔΑΠΑΝΩΝ / MAXIMUM LIMITS FOR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Φύλλο11"/>
  <dimension ref="A1:D50"/>
  <sheetViews>
    <sheetView workbookViewId="0">
      <selection activeCell="A3" sqref="A3"/>
    </sheetView>
  </sheetViews>
  <sheetFormatPr defaultColWidth="9.109375" defaultRowHeight="14.4"/>
  <cols>
    <col min="1" max="1" width="38.33203125" style="133" customWidth="1"/>
    <col min="2" max="7" width="9.109375" style="133"/>
    <col min="8" max="8" width="13.6640625" style="133" customWidth="1"/>
    <col min="9" max="16384" width="9.109375" style="133"/>
  </cols>
  <sheetData>
    <row r="1" spans="1:4" ht="15" thickBot="1">
      <c r="A1" s="144" t="s">
        <v>111</v>
      </c>
    </row>
    <row r="2" spans="1:4">
      <c r="A2" s="145" t="s">
        <v>212</v>
      </c>
    </row>
    <row r="3" spans="1:4" ht="15" thickBot="1">
      <c r="A3" s="146" t="s">
        <v>213</v>
      </c>
    </row>
    <row r="5" spans="1:4">
      <c r="C5" s="134"/>
      <c r="D5" s="135"/>
    </row>
    <row r="7" spans="1:4" ht="15" thickBot="1"/>
    <row r="8" spans="1:4" ht="15" thickBot="1">
      <c r="A8" s="144" t="s">
        <v>106</v>
      </c>
    </row>
    <row r="9" spans="1:4">
      <c r="A9" s="145" t="s">
        <v>153</v>
      </c>
    </row>
    <row r="10" spans="1:4">
      <c r="A10" s="105" t="s">
        <v>156</v>
      </c>
    </row>
    <row r="11" spans="1:4" ht="15" thickBot="1">
      <c r="A11" s="146" t="s">
        <v>154</v>
      </c>
    </row>
    <row r="13" spans="1:4" ht="15" thickBot="1"/>
    <row r="14" spans="1:4" ht="15" thickBot="1">
      <c r="A14" s="142" t="s">
        <v>106</v>
      </c>
      <c r="B14" s="143" t="s">
        <v>105</v>
      </c>
    </row>
    <row r="15" spans="1:4">
      <c r="A15" s="140" t="s">
        <v>107</v>
      </c>
      <c r="B15" s="141">
        <v>7.5</v>
      </c>
    </row>
    <row r="16" spans="1:4">
      <c r="A16" s="136" t="s">
        <v>108</v>
      </c>
      <c r="B16" s="137">
        <f>+(B15+B17)/2</f>
        <v>5.75</v>
      </c>
    </row>
    <row r="17" spans="1:2" ht="15" thickBot="1">
      <c r="A17" s="138" t="s">
        <v>109</v>
      </c>
      <c r="B17" s="139">
        <v>4</v>
      </c>
    </row>
    <row r="21" spans="1:2">
      <c r="A21" s="198" t="s">
        <v>163</v>
      </c>
    </row>
    <row r="22" spans="1:2" ht="28.8">
      <c r="A22" s="229" t="s">
        <v>175</v>
      </c>
    </row>
    <row r="23" spans="1:2" ht="57.6">
      <c r="A23" s="229" t="s">
        <v>176</v>
      </c>
    </row>
    <row r="24" spans="1:2">
      <c r="A24" s="133" t="s">
        <v>319</v>
      </c>
    </row>
    <row r="25" spans="1:2">
      <c r="A25" s="133" t="s">
        <v>318</v>
      </c>
    </row>
    <row r="26" spans="1:2">
      <c r="A26" s="133" t="s">
        <v>148</v>
      </c>
    </row>
    <row r="27" spans="1:2">
      <c r="A27" s="133" t="s">
        <v>149</v>
      </c>
    </row>
    <row r="32" spans="1:2">
      <c r="A32" s="198" t="s">
        <v>164</v>
      </c>
    </row>
    <row r="33" spans="1:1">
      <c r="A33" s="196" t="s">
        <v>157</v>
      </c>
    </row>
    <row r="34" spans="1:1">
      <c r="A34" s="196" t="s">
        <v>158</v>
      </c>
    </row>
    <row r="35" spans="1:1">
      <c r="A35" s="196" t="s">
        <v>159</v>
      </c>
    </row>
    <row r="36" spans="1:1">
      <c r="A36" s="196" t="s">
        <v>160</v>
      </c>
    </row>
    <row r="37" spans="1:1">
      <c r="A37" s="196" t="s">
        <v>121</v>
      </c>
    </row>
    <row r="38" spans="1:1">
      <c r="A38" s="196" t="s">
        <v>161</v>
      </c>
    </row>
    <row r="39" spans="1:1">
      <c r="A39" s="196" t="s">
        <v>162</v>
      </c>
    </row>
    <row r="40" spans="1:1">
      <c r="A40" s="196"/>
    </row>
    <row r="41" spans="1:1">
      <c r="A41" s="197"/>
    </row>
    <row r="43" spans="1:1">
      <c r="A43" s="198" t="s">
        <v>167</v>
      </c>
    </row>
    <row r="44" spans="1:1">
      <c r="A44" s="196" t="s">
        <v>168</v>
      </c>
    </row>
    <row r="45" spans="1:1">
      <c r="A45" s="196" t="s">
        <v>169</v>
      </c>
    </row>
    <row r="46" spans="1:1">
      <c r="A46" s="196" t="s">
        <v>170</v>
      </c>
    </row>
    <row r="47" spans="1:1">
      <c r="A47" s="196" t="s">
        <v>171</v>
      </c>
    </row>
    <row r="48" spans="1:1">
      <c r="A48" s="196" t="s">
        <v>172</v>
      </c>
    </row>
    <row r="49" spans="1:1">
      <c r="A49" s="196" t="s">
        <v>173</v>
      </c>
    </row>
    <row r="50" spans="1:1">
      <c r="A50" s="196" t="s">
        <v>174</v>
      </c>
    </row>
  </sheetData>
  <sheetProtection algorithmName="SHA-512" hashValue="MP/qb11DQMCdwM2znZXlhDYCtdsw5/uBvD0uZiZah3gPfBNfIWCrUv+mv8h9Jhmyf1GMAcW3FAoYBFM/yblJiw==" saltValue="tSVFC6z2JdTFsbrRxdrLQg==" spinCount="100000" sheet="1" objects="1" scenarios="1" select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1">
    <pageSetUpPr fitToPage="1"/>
  </sheetPr>
  <dimension ref="A1:G34"/>
  <sheetViews>
    <sheetView tabSelected="1" topLeftCell="A11" zoomScale="70" zoomScaleNormal="70" zoomScaleSheetLayoutView="85" workbookViewId="0">
      <selection activeCell="A5" sqref="A5"/>
    </sheetView>
  </sheetViews>
  <sheetFormatPr defaultColWidth="9.109375" defaultRowHeight="14.4"/>
  <cols>
    <col min="1" max="1" width="148.33203125" style="1" customWidth="1"/>
    <col min="2" max="2" width="29.88671875" style="1" customWidth="1"/>
    <col min="3" max="3" width="22.5546875" style="1" customWidth="1"/>
    <col min="4" max="4" width="26.88671875" style="1" customWidth="1"/>
    <col min="5" max="5" width="1.5546875" style="1" customWidth="1"/>
    <col min="6" max="6" width="9.109375" style="1"/>
    <col min="7" max="7" width="12.44140625" style="1" customWidth="1"/>
    <col min="8" max="8" width="19.33203125" style="1" customWidth="1"/>
    <col min="9" max="16384" width="9.109375" style="1"/>
  </cols>
  <sheetData>
    <row r="1" spans="1:6" ht="37.200000000000003" thickBot="1">
      <c r="A1" s="337" t="s">
        <v>147</v>
      </c>
      <c r="B1" s="338"/>
      <c r="C1" s="338"/>
      <c r="D1" s="339"/>
    </row>
    <row r="2" spans="1:6" ht="15" thickBot="1"/>
    <row r="3" spans="1:6" ht="63" customHeight="1" thickBot="1">
      <c r="A3" s="258" t="s">
        <v>201</v>
      </c>
      <c r="B3" s="350" t="s">
        <v>149</v>
      </c>
      <c r="C3" s="351"/>
      <c r="D3" s="352"/>
    </row>
    <row r="4" spans="1:6" ht="25.5" customHeight="1" thickBot="1">
      <c r="A4" s="258" t="s">
        <v>200</v>
      </c>
      <c r="B4" s="332" t="s">
        <v>212</v>
      </c>
      <c r="C4" s="155">
        <f>IF(B4=DATA!A2,5000.01,IF(B4=DATA!A3,80000.01,IF(B4="","","")))</f>
        <v>5000.01</v>
      </c>
      <c r="D4" s="280">
        <f>IF(B4="Μεσαία / Medium",80000,IF(B4="Μεγάλη / Large 200Κ",200000,IF(B4="Μεγάλη / Large 300Κ",300000,IF(B4="","",""))))</f>
        <v>80000</v>
      </c>
    </row>
    <row r="5" spans="1:6" ht="37.5" customHeight="1" thickBot="1">
      <c r="A5" s="230"/>
      <c r="B5" s="341" t="s">
        <v>112</v>
      </c>
      <c r="C5" s="342"/>
      <c r="D5" s="343"/>
    </row>
    <row r="6" spans="1:6" ht="61.5" customHeight="1" thickBot="1">
      <c r="A6" s="230"/>
      <c r="B6" s="341" t="s">
        <v>219</v>
      </c>
      <c r="C6" s="342"/>
      <c r="D6" s="343"/>
    </row>
    <row r="7" spans="1:6" ht="56.25" customHeight="1" thickBot="1">
      <c r="A7" s="232" t="s">
        <v>320</v>
      </c>
      <c r="B7" s="283">
        <v>1</v>
      </c>
      <c r="C7" s="344"/>
      <c r="D7" s="345"/>
    </row>
    <row r="8" spans="1:6" ht="56.25" customHeight="1" thickBot="1">
      <c r="A8" s="232" t="s">
        <v>253</v>
      </c>
      <c r="B8" s="283">
        <f>IF(B7="","",100%-B7)</f>
        <v>0</v>
      </c>
      <c r="C8" s="346"/>
      <c r="D8" s="347"/>
    </row>
    <row r="9" spans="1:6" ht="56.25" customHeight="1" thickBot="1">
      <c r="A9" s="232" t="s">
        <v>204</v>
      </c>
      <c r="B9" s="282"/>
      <c r="C9" s="348" t="str">
        <f>IF(B9&lt;0%,"Η τιμή πρέπει να είναι μεταξύ 0,01% και 15,00%",IF(B9&gt;15%,"Η τιμή πρέπει να είναι μεταξύ 0,01% και 15,00%",""))</f>
        <v/>
      </c>
      <c r="D9" s="349"/>
    </row>
    <row r="10" spans="1:6" ht="21" customHeight="1" thickBot="1">
      <c r="A10" s="233"/>
      <c r="B10" s="273" t="s">
        <v>215</v>
      </c>
      <c r="C10" s="273" t="s">
        <v>216</v>
      </c>
      <c r="D10" s="273" t="s">
        <v>217</v>
      </c>
    </row>
    <row r="11" spans="1:6" ht="36.6" thickBot="1">
      <c r="A11" s="232" t="s">
        <v>211</v>
      </c>
      <c r="B11" s="284"/>
      <c r="C11" s="284"/>
      <c r="D11" s="285" t="str">
        <f>IF(B11="","",(C11-B11)/30.41663)</f>
        <v/>
      </c>
      <c r="F11" s="231"/>
    </row>
    <row r="12" spans="1:6" ht="39.75" customHeight="1" thickBot="1">
      <c r="A12" s="353" t="s">
        <v>254</v>
      </c>
      <c r="B12" s="353"/>
      <c r="C12" s="353"/>
      <c r="D12" s="353"/>
      <c r="F12" s="231"/>
    </row>
    <row r="13" spans="1:6" ht="6.75" customHeight="1" thickBot="1">
      <c r="A13" s="327"/>
      <c r="B13" s="327"/>
      <c r="C13" s="327"/>
      <c r="D13" s="327"/>
      <c r="F13" s="231"/>
    </row>
    <row r="14" spans="1:6" s="97" customFormat="1" ht="47.4" thickBot="1">
      <c r="A14" s="275"/>
      <c r="B14" s="277" t="s">
        <v>113</v>
      </c>
      <c r="C14" s="107" t="s">
        <v>124</v>
      </c>
      <c r="D14" s="107" t="s">
        <v>101</v>
      </c>
    </row>
    <row r="15" spans="1:6" s="98" customFormat="1" ht="63" customHeight="1" thickBot="1">
      <c r="A15" s="276" t="s">
        <v>205</v>
      </c>
      <c r="B15" s="279">
        <f>+Προσωπικό!O46</f>
        <v>0</v>
      </c>
      <c r="C15" s="281" t="str">
        <f t="shared" ref="C15:C21" si="0">IF(SUM($C$32:$C$32)=0,"",B15/SUM($C$32:$C$32))</f>
        <v/>
      </c>
      <c r="D15" s="280">
        <f>ROUND(+B15*$B$7,2)</f>
        <v>0</v>
      </c>
    </row>
    <row r="16" spans="1:6" s="98" customFormat="1" ht="63" customHeight="1" thickBot="1">
      <c r="A16" s="276" t="s">
        <v>206</v>
      </c>
      <c r="B16" s="279">
        <f>+Ταξίδια!O30</f>
        <v>0</v>
      </c>
      <c r="C16" s="281" t="str">
        <f t="shared" si="0"/>
        <v/>
      </c>
      <c r="D16" s="280">
        <f t="shared" ref="D16:D21" si="1">ROUND(+B16*$B$7,2)</f>
        <v>0</v>
      </c>
    </row>
    <row r="17" spans="1:7" s="98" customFormat="1" ht="63" customHeight="1" thickBot="1">
      <c r="A17" s="276" t="s">
        <v>214</v>
      </c>
      <c r="B17" s="279">
        <f>Αποσβέσεις!K25</f>
        <v>0</v>
      </c>
      <c r="C17" s="281" t="str">
        <f t="shared" si="0"/>
        <v/>
      </c>
      <c r="D17" s="280">
        <f t="shared" si="1"/>
        <v>0</v>
      </c>
    </row>
    <row r="18" spans="1:7" s="98" customFormat="1" ht="63" customHeight="1" thickBot="1">
      <c r="A18" s="276" t="s">
        <v>207</v>
      </c>
      <c r="B18" s="279">
        <f>Εξοπλισμός!G25</f>
        <v>0</v>
      </c>
      <c r="C18" s="281" t="str">
        <f t="shared" si="0"/>
        <v/>
      </c>
      <c r="D18" s="280">
        <f t="shared" si="1"/>
        <v>0</v>
      </c>
    </row>
    <row r="19" spans="1:7" s="98" customFormat="1" ht="63" customHeight="1" thickBot="1">
      <c r="A19" s="276" t="s">
        <v>208</v>
      </c>
      <c r="B19" s="279">
        <f>Αναλώσιμα!G18</f>
        <v>0</v>
      </c>
      <c r="C19" s="281" t="str">
        <f t="shared" si="0"/>
        <v/>
      </c>
      <c r="D19" s="280">
        <f t="shared" si="1"/>
        <v>0</v>
      </c>
    </row>
    <row r="20" spans="1:7" s="98" customFormat="1" ht="63" customHeight="1" thickBot="1">
      <c r="A20" s="276" t="s">
        <v>255</v>
      </c>
      <c r="B20" s="279">
        <f>Υπεργολαβίες!E23</f>
        <v>0</v>
      </c>
      <c r="C20" s="281" t="str">
        <f t="shared" si="0"/>
        <v/>
      </c>
      <c r="D20" s="280">
        <f t="shared" si="1"/>
        <v>0</v>
      </c>
    </row>
    <row r="21" spans="1:7" s="98" customFormat="1" ht="63" customHeight="1" thickBot="1">
      <c r="A21" s="276" t="s">
        <v>256</v>
      </c>
      <c r="B21" s="279">
        <f>'Λοιπές άμεσες'!E45</f>
        <v>0</v>
      </c>
      <c r="C21" s="281" t="str">
        <f t="shared" si="0"/>
        <v/>
      </c>
      <c r="D21" s="280">
        <f t="shared" si="1"/>
        <v>0</v>
      </c>
    </row>
    <row r="22" spans="1:7" ht="6.75" customHeight="1" thickBot="1">
      <c r="A22" s="2"/>
      <c r="B22" s="2"/>
      <c r="C22" s="3"/>
      <c r="D22" s="4"/>
    </row>
    <row r="23" spans="1:7" s="98" customFormat="1" ht="30" customHeight="1" thickBot="1">
      <c r="A23" s="286" t="s">
        <v>26</v>
      </c>
      <c r="B23" s="155">
        <f>SUM(B15:B21)</f>
        <v>0</v>
      </c>
      <c r="C23" s="106"/>
      <c r="D23" s="155">
        <f>SUM(D15:D21)</f>
        <v>0</v>
      </c>
    </row>
    <row r="24" spans="1:7" s="4" customFormat="1" ht="25.5" customHeight="1" thickBot="1">
      <c r="A24" s="340" t="str">
        <f>IF(B25&gt;(B23*50%),"ΠΡΟΣΟΧΗ!!! ΤΟ ΚΟΣΤΟΣ ΑΝΑΚΑΤΑΣΚΕΥΗΣ ΔΕΝ ΜΠΟΡΕΙ ΝΑ ΞΕΠΕΡΝΑ ΤΟ ΠΟΣΟ ΤΩΝ","")</f>
        <v/>
      </c>
      <c r="B24" s="340"/>
      <c r="C24" s="340"/>
      <c r="D24" s="153" t="str">
        <f>IF(B25&gt;(B23*50%),(B23*50%),"")</f>
        <v/>
      </c>
      <c r="E24" s="99"/>
    </row>
    <row r="25" spans="1:7" s="98" customFormat="1" ht="63" customHeight="1" thickBot="1">
      <c r="A25" s="271" t="s">
        <v>209</v>
      </c>
      <c r="B25" s="155">
        <f>+Ανακατασκευή!E23</f>
        <v>0</v>
      </c>
      <c r="C25" s="281" t="str">
        <f>IF(SUM($C$32:$C$32)=0,"",B25/SUM($C$32:$C$32))</f>
        <v/>
      </c>
      <c r="D25" s="155">
        <f>ROUND(+B25*$B$7,2)</f>
        <v>0</v>
      </c>
    </row>
    <row r="26" spans="1:7" s="98" customFormat="1" ht="6.75" customHeight="1" thickBot="1">
      <c r="A26" s="5"/>
      <c r="B26" s="5"/>
      <c r="C26" s="3"/>
      <c r="D26" s="1"/>
    </row>
    <row r="27" spans="1:7" s="98" customFormat="1" ht="63" customHeight="1" thickBot="1">
      <c r="A27" s="271" t="s">
        <v>210</v>
      </c>
      <c r="B27" s="155">
        <f>ROUND(+(Προσωπικό!O46)*B9,2)</f>
        <v>0</v>
      </c>
      <c r="C27" s="281" t="str">
        <f>IF(SUM($C$32:$C$32)=0,"",B27/SUM($C$32:$C$32))</f>
        <v/>
      </c>
      <c r="D27" s="155">
        <f>ROUND(+B27*$B$7,2)</f>
        <v>0</v>
      </c>
    </row>
    <row r="28" spans="1:7" ht="13.35" customHeight="1" thickBot="1">
      <c r="A28" s="340"/>
      <c r="B28" s="340"/>
      <c r="C28" s="340"/>
      <c r="D28" s="102"/>
    </row>
    <row r="29" spans="1:7" s="98" customFormat="1" ht="25.35" customHeight="1" thickBot="1">
      <c r="A29" s="274" t="s">
        <v>323</v>
      </c>
      <c r="B29" s="155">
        <f>+B23+B25+B27</f>
        <v>0</v>
      </c>
      <c r="C29" s="281" t="str">
        <f>IF(SUM($C$32:$C$32)=0,"",B29/SUM($C$32:$C$32))</f>
        <v/>
      </c>
      <c r="D29" s="155" t="str">
        <f>IF((D23+D25+D27)&lt;5000,"-----------",IF((D23+D25+D27)&gt;80000,"ΥΠΕΡΒΑΣΗ",(D23+D25+D27)))</f>
        <v>-----------</v>
      </c>
      <c r="G29" s="1"/>
    </row>
    <row r="30" spans="1:7" ht="10.5" customHeight="1" thickBot="1">
      <c r="A30" s="185"/>
      <c r="B30" s="185"/>
      <c r="C30" s="185"/>
      <c r="D30" s="102"/>
    </row>
    <row r="31" spans="1:7" ht="25.5" customHeight="1" thickBot="1">
      <c r="A31" s="185"/>
      <c r="B31" s="273" t="s">
        <v>218</v>
      </c>
      <c r="C31" s="156">
        <f>IF(B7="","",100%)</f>
        <v>1</v>
      </c>
      <c r="D31" s="156">
        <f>IF(B7="","",B7)</f>
        <v>1</v>
      </c>
    </row>
    <row r="32" spans="1:7" s="98" customFormat="1" ht="45.75" customHeight="1" thickBot="1">
      <c r="A32" s="333" t="s">
        <v>27</v>
      </c>
      <c r="B32" s="154" t="str">
        <f>+DATA!A2</f>
        <v>Μεσαία / Medium</v>
      </c>
      <c r="C32" s="278">
        <f>IF(B4=B32,+B23+B25+B27,"")</f>
        <v>0</v>
      </c>
      <c r="D32" s="155">
        <f>IF(D29="ΥΠΕΡΒΑΣΗ","ΥΠΕΡΒΑΣΗ",IF(B4=B32,IF(+D23+D25+D27&gt;80000,"! ΔΙΟΡΘΩΣΤΕ !          ! ΥΠΕΡΒΑΣΗ !",ROUND((+D23+D25+D27),2)),""))</f>
        <v>0</v>
      </c>
    </row>
    <row r="33" spans="1:4" ht="13.95" customHeight="1" thickBot="1">
      <c r="A33" s="272"/>
      <c r="B33" s="272"/>
      <c r="C33" s="272"/>
      <c r="D33" s="103"/>
    </row>
    <row r="34" spans="1:4" s="98" customFormat="1" ht="44.25" customHeight="1" thickBot="1">
      <c r="A34" s="329" t="s">
        <v>321</v>
      </c>
      <c r="B34" s="331"/>
      <c r="C34" s="335">
        <f>SUM(D32:D32)</f>
        <v>0</v>
      </c>
      <c r="D34" s="336"/>
    </row>
  </sheetData>
  <sheetProtection algorithmName="SHA-512" hashValue="PmtusIPO/9z6Ul48GTcc/bOec5TyKp9aqzaY2NTwN7qMtVIcW3mJD3y/dHk9LUHkNUuQb7y/bnj5p2eTALqpTg==" saltValue="g1awo34OJBS9ChaJ4A4FOw==" spinCount="100000" sheet="1" selectLockedCells="1"/>
  <protectedRanges>
    <protectedRange password="8362" sqref="B15:C21 A1:D2 B33:C34 A14 A33 A28 A22:D22 A24:D24 B23:C23 B26:D26 C31:C32 A30 A31:B31 D28:D33 B25:C25 B27:C30" name="Περιοχή1"/>
    <protectedRange password="8362" sqref="A10:C13 A9:D9 A3:D8" name="Περιοχή1_1"/>
    <protectedRange password="8362" sqref="B14:C14" name="Περιοχή1_2"/>
    <protectedRange password="8362" sqref="A15:A21" name="Περιοχή1_3"/>
    <protectedRange password="8362" sqref="A23" name="Περιοχή1_4"/>
    <protectedRange password="8362" sqref="A25:A27 A29" name="Περιοχή1_5"/>
    <protectedRange password="8362" sqref="A32" name="Περιοχή1_6"/>
    <protectedRange password="8362" sqref="A34" name="Περιοχή1_7"/>
    <protectedRange password="8362" sqref="D25 D27 D15:D21" name="Περιοχή1_8"/>
    <protectedRange password="8362" sqref="D10:D14" name="Περιοχή1_2_1"/>
    <protectedRange password="8362" sqref="D23" name="Περιοχή1_9"/>
  </protectedRanges>
  <mergeCells count="11">
    <mergeCell ref="C34:D34"/>
    <mergeCell ref="A1:D1"/>
    <mergeCell ref="A24:C24"/>
    <mergeCell ref="A28:C28"/>
    <mergeCell ref="B5:D5"/>
    <mergeCell ref="B6:D6"/>
    <mergeCell ref="C7:D7"/>
    <mergeCell ref="C8:D8"/>
    <mergeCell ref="C9:D9"/>
    <mergeCell ref="B3:D3"/>
    <mergeCell ref="A12:D12"/>
  </mergeCells>
  <conditionalFormatting sqref="A24:C24">
    <cfRule type="expression" dxfId="6" priority="25">
      <formula>$A$24="ΠΡΟΣΟΧΗ!!! ΤΟ ΚΟΣΤΟΣ ΑΝΑΚΑΤΑΣΚΕΥΗΣ ΔΕΝ ΜΠΟΡΕΙ ΝΑ ΞΕΠΕΡΝΑ ΤΟ ΠΟΣΟ ΤΩΝ"</formula>
    </cfRule>
  </conditionalFormatting>
  <conditionalFormatting sqref="C7">
    <cfRule type="expression" dxfId="5" priority="11">
      <formula>$C$7="Η τιμή δεν μπορεί να είναι μεγαλύτερη από 90,00%"</formula>
    </cfRule>
  </conditionalFormatting>
  <conditionalFormatting sqref="C9">
    <cfRule type="expression" dxfId="4" priority="10">
      <formula>$C$9="Η τιμή πρέπει να είναι μεταξύ 0,01% και 15,00%"</formula>
    </cfRule>
  </conditionalFormatting>
  <conditionalFormatting sqref="D24">
    <cfRule type="expression" dxfId="3" priority="28">
      <formula>B$25&gt;($B$23*50%)</formula>
    </cfRule>
  </conditionalFormatting>
  <conditionalFormatting sqref="B34">
    <cfRule type="expression" dxfId="2" priority="7">
      <formula>$B$34="ΥΠΕΡΒΑΣΗ ΠΟΣΟΥ ΕΘΕΛΟΝΤΙΚΗΣ ΕΡΓΑΣΙΑΣ"</formula>
    </cfRule>
  </conditionalFormatting>
  <conditionalFormatting sqref="D29">
    <cfRule type="expression" dxfId="1" priority="3">
      <formula>OR($D$29="! ΥΠΕΡΒΑΣΗ !",$D$29="ΥΠΕΡΒΑΣΗ")</formula>
    </cfRule>
  </conditionalFormatting>
  <conditionalFormatting sqref="D32">
    <cfRule type="expression" dxfId="0" priority="1">
      <formula>OR($D$29="! ΥΠΕΡΒΑΣΗ !",$D$29="ΥΠΕΡΒΑΣΗ")</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extLst>
    <ext xmlns:x14="http://schemas.microsoft.com/office/spreadsheetml/2009/9/main" uri="{CCE6A557-97BC-4b89-ADB6-D9C93CAAB3DF}">
      <x14:dataValidations xmlns:xm="http://schemas.microsoft.com/office/excel/2006/main" xWindow="1628" yWindow="683" count="2">
        <x14:dataValidation type="list" allowBlank="1" showErrorMessage="1" prompt="_x000a_" xr:uid="{00000000-0002-0000-0100-000001000000}">
          <x14:formula1>
            <xm:f>DATA!$A$27</xm:f>
          </x14:formula1>
          <xm:sqref>B3:D3</xm:sqref>
        </x14:dataValidation>
        <x14:dataValidation type="list" allowBlank="1" showInputMessage="1" showErrorMessage="1" xr:uid="{00000000-0002-0000-0100-000000000000}">
          <x14:formula1>
            <xm:f>DATA!$A$2:$A$3</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2">
    <pageSetUpPr fitToPage="1"/>
  </sheetPr>
  <dimension ref="A1:O48"/>
  <sheetViews>
    <sheetView zoomScale="85" zoomScaleNormal="85" zoomScaleSheetLayoutView="100" workbookViewId="0">
      <selection activeCell="G5" sqref="B5:G5"/>
    </sheetView>
  </sheetViews>
  <sheetFormatPr defaultColWidth="9.109375" defaultRowHeight="14.4"/>
  <cols>
    <col min="1" max="1" width="5.44140625" style="1" customWidth="1"/>
    <col min="2" max="2" width="38" style="1" customWidth="1"/>
    <col min="3" max="3" width="26.109375" style="1" customWidth="1"/>
    <col min="4" max="4" width="20.44140625" style="1" customWidth="1"/>
    <col min="5" max="5" width="14.109375" style="1" customWidth="1"/>
    <col min="6" max="6" width="16.44140625" style="1" customWidth="1"/>
    <col min="7" max="7" width="12.88671875" style="1" customWidth="1"/>
    <col min="8" max="8" width="13" style="1" customWidth="1"/>
    <col min="9" max="9" width="10.33203125" style="1" customWidth="1"/>
    <col min="10" max="10" width="16.109375" style="1" customWidth="1"/>
    <col min="11" max="11" width="19" style="1" customWidth="1"/>
    <col min="12" max="12" width="12.88671875" style="1" customWidth="1"/>
    <col min="13" max="13" width="14" style="1" customWidth="1"/>
    <col min="14" max="14" width="16.109375" style="1" customWidth="1"/>
    <col min="15" max="15" width="19.88671875" style="1" customWidth="1"/>
    <col min="16" max="16384" width="9.109375" style="1"/>
  </cols>
  <sheetData>
    <row r="1" spans="1:15" s="98" customFormat="1" ht="31.5" customHeight="1" thickBot="1">
      <c r="A1" s="361" t="s">
        <v>5</v>
      </c>
      <c r="B1" s="362"/>
      <c r="C1" s="362"/>
      <c r="D1" s="362"/>
      <c r="E1" s="362"/>
      <c r="F1" s="362"/>
      <c r="G1" s="362"/>
      <c r="H1" s="362"/>
      <c r="I1" s="362"/>
      <c r="J1" s="362"/>
      <c r="K1" s="362"/>
      <c r="L1" s="362"/>
      <c r="M1" s="362"/>
      <c r="N1" s="362"/>
      <c r="O1" s="363"/>
    </row>
    <row r="2" spans="1:15" s="98" customFormat="1" ht="15.75" customHeight="1" thickBot="1">
      <c r="A2" s="370" t="s">
        <v>99</v>
      </c>
      <c r="B2" s="367" t="s">
        <v>257</v>
      </c>
      <c r="C2" s="370" t="s">
        <v>34</v>
      </c>
      <c r="D2" s="370" t="s">
        <v>166</v>
      </c>
      <c r="E2" s="370" t="s">
        <v>127</v>
      </c>
      <c r="F2" s="364" t="s">
        <v>2</v>
      </c>
      <c r="G2" s="365"/>
      <c r="H2" s="365"/>
      <c r="I2" s="365"/>
      <c r="J2" s="365"/>
      <c r="K2" s="365"/>
      <c r="L2" s="365"/>
      <c r="M2" s="365"/>
      <c r="N2" s="366"/>
      <c r="O2" s="358" t="s">
        <v>1</v>
      </c>
    </row>
    <row r="3" spans="1:15" s="98" customFormat="1" ht="78.75" customHeight="1" thickBot="1">
      <c r="A3" s="371"/>
      <c r="B3" s="368"/>
      <c r="C3" s="381"/>
      <c r="D3" s="381"/>
      <c r="E3" s="381"/>
      <c r="F3" s="373" t="s">
        <v>110</v>
      </c>
      <c r="G3" s="374"/>
      <c r="H3" s="375"/>
      <c r="I3" s="375"/>
      <c r="J3" s="376"/>
      <c r="K3" s="377" t="s">
        <v>258</v>
      </c>
      <c r="L3" s="378"/>
      <c r="M3" s="379"/>
      <c r="N3" s="380"/>
      <c r="O3" s="359"/>
    </row>
    <row r="4" spans="1:15" s="98" customFormat="1" ht="135.75" customHeight="1" thickBot="1">
      <c r="A4" s="372"/>
      <c r="B4" s="369"/>
      <c r="C4" s="382"/>
      <c r="D4" s="382"/>
      <c r="E4" s="382"/>
      <c r="F4" s="186" t="s">
        <v>29</v>
      </c>
      <c r="G4" s="39" t="s">
        <v>114</v>
      </c>
      <c r="H4" s="36" t="s">
        <v>33</v>
      </c>
      <c r="I4" s="40" t="s">
        <v>30</v>
      </c>
      <c r="J4" s="41" t="s">
        <v>3</v>
      </c>
      <c r="K4" s="6" t="s">
        <v>29</v>
      </c>
      <c r="L4" s="7" t="s">
        <v>32</v>
      </c>
      <c r="M4" s="36" t="s">
        <v>33</v>
      </c>
      <c r="N4" s="8" t="s">
        <v>3</v>
      </c>
      <c r="O4" s="360"/>
    </row>
    <row r="5" spans="1:15">
      <c r="A5" s="54">
        <v>1</v>
      </c>
      <c r="B5" s="182"/>
      <c r="C5" s="183"/>
      <c r="D5" s="199"/>
      <c r="E5" s="158"/>
      <c r="F5" s="9"/>
      <c r="G5" s="10"/>
      <c r="H5" s="37"/>
      <c r="I5" s="37"/>
      <c r="J5" s="108">
        <f>ROUND(F5*(G5+H5+I5)*E5,2)</f>
        <v>0</v>
      </c>
      <c r="K5" s="9"/>
      <c r="L5" s="10"/>
      <c r="M5" s="160"/>
      <c r="N5" s="108">
        <f>ROUND(K5*(L5+M5)*E5,2)</f>
        <v>0</v>
      </c>
      <c r="O5" s="108">
        <f>IF(D5="",0,J5+N5)</f>
        <v>0</v>
      </c>
    </row>
    <row r="6" spans="1:15">
      <c r="A6" s="54">
        <v>2</v>
      </c>
      <c r="B6" s="184"/>
      <c r="C6" s="184"/>
      <c r="D6" s="199"/>
      <c r="E6" s="159"/>
      <c r="F6" s="11"/>
      <c r="G6" s="12"/>
      <c r="H6" s="38"/>
      <c r="I6" s="38"/>
      <c r="J6" s="109">
        <f t="shared" ref="J6:J44" si="0">ROUND(F6*(G6+H6+I6)*E6,2)</f>
        <v>0</v>
      </c>
      <c r="K6" s="11"/>
      <c r="L6" s="12"/>
      <c r="M6" s="162"/>
      <c r="N6" s="109">
        <f t="shared" ref="N6:N44" si="1">ROUND(K6*(L6+M6)*E6,2)</f>
        <v>0</v>
      </c>
      <c r="O6" s="109">
        <f t="shared" ref="O6:O44" si="2">IF(D6="",0,J6+N6)</f>
        <v>0</v>
      </c>
    </row>
    <row r="7" spans="1:15">
      <c r="A7" s="55">
        <v>3</v>
      </c>
      <c r="B7" s="184"/>
      <c r="C7" s="184"/>
      <c r="D7" s="199"/>
      <c r="E7" s="159"/>
      <c r="F7" s="11"/>
      <c r="G7" s="12"/>
      <c r="H7" s="38"/>
      <c r="I7" s="38"/>
      <c r="J7" s="109">
        <f t="shared" si="0"/>
        <v>0</v>
      </c>
      <c r="K7" s="11"/>
      <c r="L7" s="12"/>
      <c r="M7" s="162"/>
      <c r="N7" s="109">
        <f t="shared" si="1"/>
        <v>0</v>
      </c>
      <c r="O7" s="109">
        <f t="shared" si="2"/>
        <v>0</v>
      </c>
    </row>
    <row r="8" spans="1:15">
      <c r="A8" s="54">
        <v>4</v>
      </c>
      <c r="B8" s="184"/>
      <c r="C8" s="184"/>
      <c r="D8" s="199"/>
      <c r="E8" s="159"/>
      <c r="F8" s="11"/>
      <c r="G8" s="12"/>
      <c r="H8" s="38"/>
      <c r="I8" s="38"/>
      <c r="J8" s="109">
        <f t="shared" si="0"/>
        <v>0</v>
      </c>
      <c r="K8" s="11"/>
      <c r="L8" s="12"/>
      <c r="M8" s="162"/>
      <c r="N8" s="109">
        <f t="shared" si="1"/>
        <v>0</v>
      </c>
      <c r="O8" s="109">
        <f t="shared" si="2"/>
        <v>0</v>
      </c>
    </row>
    <row r="9" spans="1:15">
      <c r="A9" s="55">
        <v>5</v>
      </c>
      <c r="B9" s="184"/>
      <c r="C9" s="184"/>
      <c r="D9" s="199"/>
      <c r="E9" s="159"/>
      <c r="F9" s="11"/>
      <c r="G9" s="12"/>
      <c r="H9" s="38"/>
      <c r="I9" s="38"/>
      <c r="J9" s="109">
        <f t="shared" si="0"/>
        <v>0</v>
      </c>
      <c r="K9" s="11"/>
      <c r="L9" s="12"/>
      <c r="M9" s="162"/>
      <c r="N9" s="109">
        <f t="shared" si="1"/>
        <v>0</v>
      </c>
      <c r="O9" s="109">
        <f t="shared" si="2"/>
        <v>0</v>
      </c>
    </row>
    <row r="10" spans="1:15">
      <c r="A10" s="54">
        <v>6</v>
      </c>
      <c r="B10" s="184"/>
      <c r="C10" s="184"/>
      <c r="D10" s="199"/>
      <c r="E10" s="159"/>
      <c r="F10" s="11"/>
      <c r="G10" s="12"/>
      <c r="H10" s="38"/>
      <c r="I10" s="38"/>
      <c r="J10" s="109">
        <f t="shared" si="0"/>
        <v>0</v>
      </c>
      <c r="K10" s="11"/>
      <c r="L10" s="12"/>
      <c r="M10" s="162"/>
      <c r="N10" s="109">
        <f t="shared" si="1"/>
        <v>0</v>
      </c>
      <c r="O10" s="109">
        <f t="shared" si="2"/>
        <v>0</v>
      </c>
    </row>
    <row r="11" spans="1:15">
      <c r="A11" s="55">
        <v>7</v>
      </c>
      <c r="B11" s="184"/>
      <c r="C11" s="184"/>
      <c r="D11" s="199"/>
      <c r="E11" s="159"/>
      <c r="F11" s="11"/>
      <c r="G11" s="12"/>
      <c r="H11" s="38"/>
      <c r="I11" s="38"/>
      <c r="J11" s="109">
        <f t="shared" si="0"/>
        <v>0</v>
      </c>
      <c r="K11" s="11"/>
      <c r="L11" s="12"/>
      <c r="M11" s="162"/>
      <c r="N11" s="109">
        <f t="shared" si="1"/>
        <v>0</v>
      </c>
      <c r="O11" s="109">
        <f t="shared" si="2"/>
        <v>0</v>
      </c>
    </row>
    <row r="12" spans="1:15">
      <c r="A12" s="54">
        <v>8</v>
      </c>
      <c r="B12" s="184"/>
      <c r="C12" s="184"/>
      <c r="D12" s="199"/>
      <c r="E12" s="159"/>
      <c r="F12" s="11"/>
      <c r="G12" s="12"/>
      <c r="H12" s="38"/>
      <c r="I12" s="38"/>
      <c r="J12" s="109">
        <f t="shared" si="0"/>
        <v>0</v>
      </c>
      <c r="K12" s="11"/>
      <c r="L12" s="161"/>
      <c r="M12" s="162"/>
      <c r="N12" s="109">
        <f t="shared" si="1"/>
        <v>0</v>
      </c>
      <c r="O12" s="109">
        <f t="shared" si="2"/>
        <v>0</v>
      </c>
    </row>
    <row r="13" spans="1:15">
      <c r="A13" s="55">
        <v>9</v>
      </c>
      <c r="B13" s="184"/>
      <c r="C13" s="184"/>
      <c r="D13" s="199"/>
      <c r="E13" s="159"/>
      <c r="F13" s="11"/>
      <c r="G13" s="12"/>
      <c r="H13" s="38"/>
      <c r="I13" s="38"/>
      <c r="J13" s="109">
        <f t="shared" si="0"/>
        <v>0</v>
      </c>
      <c r="K13" s="11"/>
      <c r="L13" s="161"/>
      <c r="M13" s="162"/>
      <c r="N13" s="109">
        <f t="shared" si="1"/>
        <v>0</v>
      </c>
      <c r="O13" s="109">
        <f t="shared" si="2"/>
        <v>0</v>
      </c>
    </row>
    <row r="14" spans="1:15">
      <c r="A14" s="54">
        <v>10</v>
      </c>
      <c r="B14" s="184"/>
      <c r="C14" s="184"/>
      <c r="D14" s="199"/>
      <c r="E14" s="159"/>
      <c r="F14" s="11"/>
      <c r="G14" s="12"/>
      <c r="H14" s="38"/>
      <c r="I14" s="38"/>
      <c r="J14" s="109">
        <f t="shared" si="0"/>
        <v>0</v>
      </c>
      <c r="K14" s="11"/>
      <c r="L14" s="161"/>
      <c r="M14" s="162"/>
      <c r="N14" s="109">
        <f t="shared" si="1"/>
        <v>0</v>
      </c>
      <c r="O14" s="109">
        <f t="shared" si="2"/>
        <v>0</v>
      </c>
    </row>
    <row r="15" spans="1:15">
      <c r="A15" s="55">
        <v>11</v>
      </c>
      <c r="B15" s="184"/>
      <c r="C15" s="184"/>
      <c r="D15" s="199"/>
      <c r="E15" s="159"/>
      <c r="F15" s="11"/>
      <c r="G15" s="12"/>
      <c r="H15" s="38"/>
      <c r="I15" s="38"/>
      <c r="J15" s="109">
        <f t="shared" si="0"/>
        <v>0</v>
      </c>
      <c r="K15" s="11"/>
      <c r="L15" s="161"/>
      <c r="M15" s="162"/>
      <c r="N15" s="109">
        <f t="shared" si="1"/>
        <v>0</v>
      </c>
      <c r="O15" s="109">
        <f t="shared" si="2"/>
        <v>0</v>
      </c>
    </row>
    <row r="16" spans="1:15">
      <c r="A16" s="54">
        <v>12</v>
      </c>
      <c r="B16" s="184"/>
      <c r="C16" s="184"/>
      <c r="D16" s="199"/>
      <c r="E16" s="159"/>
      <c r="F16" s="11"/>
      <c r="G16" s="12"/>
      <c r="H16" s="38"/>
      <c r="I16" s="38"/>
      <c r="J16" s="109">
        <f t="shared" si="0"/>
        <v>0</v>
      </c>
      <c r="K16" s="11"/>
      <c r="L16" s="161"/>
      <c r="M16" s="162"/>
      <c r="N16" s="109">
        <f t="shared" si="1"/>
        <v>0</v>
      </c>
      <c r="O16" s="109">
        <f t="shared" si="2"/>
        <v>0</v>
      </c>
    </row>
    <row r="17" spans="1:15">
      <c r="A17" s="55">
        <v>13</v>
      </c>
      <c r="B17" s="184"/>
      <c r="C17" s="184"/>
      <c r="D17" s="199"/>
      <c r="E17" s="159"/>
      <c r="F17" s="11"/>
      <c r="G17" s="12"/>
      <c r="H17" s="38"/>
      <c r="I17" s="38"/>
      <c r="J17" s="109">
        <f t="shared" si="0"/>
        <v>0</v>
      </c>
      <c r="K17" s="11"/>
      <c r="L17" s="161"/>
      <c r="M17" s="162"/>
      <c r="N17" s="109">
        <f t="shared" si="1"/>
        <v>0</v>
      </c>
      <c r="O17" s="109">
        <f t="shared" si="2"/>
        <v>0</v>
      </c>
    </row>
    <row r="18" spans="1:15">
      <c r="A18" s="54">
        <v>14</v>
      </c>
      <c r="B18" s="184"/>
      <c r="C18" s="184"/>
      <c r="D18" s="199"/>
      <c r="E18" s="159"/>
      <c r="F18" s="11"/>
      <c r="G18" s="12"/>
      <c r="H18" s="38"/>
      <c r="I18" s="38"/>
      <c r="J18" s="109">
        <f t="shared" si="0"/>
        <v>0</v>
      </c>
      <c r="K18" s="11"/>
      <c r="L18" s="161"/>
      <c r="M18" s="162"/>
      <c r="N18" s="109">
        <f t="shared" si="1"/>
        <v>0</v>
      </c>
      <c r="O18" s="109">
        <f t="shared" si="2"/>
        <v>0</v>
      </c>
    </row>
    <row r="19" spans="1:15">
      <c r="A19" s="55">
        <v>15</v>
      </c>
      <c r="B19" s="184"/>
      <c r="C19" s="184"/>
      <c r="D19" s="199"/>
      <c r="E19" s="159"/>
      <c r="F19" s="11"/>
      <c r="G19" s="12"/>
      <c r="H19" s="38"/>
      <c r="I19" s="38"/>
      <c r="J19" s="109">
        <f t="shared" si="0"/>
        <v>0</v>
      </c>
      <c r="K19" s="11"/>
      <c r="L19" s="161"/>
      <c r="M19" s="162"/>
      <c r="N19" s="109">
        <f t="shared" si="1"/>
        <v>0</v>
      </c>
      <c r="O19" s="109">
        <f t="shared" si="2"/>
        <v>0</v>
      </c>
    </row>
    <row r="20" spans="1:15">
      <c r="A20" s="54">
        <v>16</v>
      </c>
      <c r="B20" s="184"/>
      <c r="C20" s="184"/>
      <c r="D20" s="199"/>
      <c r="E20" s="159"/>
      <c r="F20" s="11"/>
      <c r="G20" s="12"/>
      <c r="H20" s="38"/>
      <c r="I20" s="38"/>
      <c r="J20" s="109">
        <f t="shared" si="0"/>
        <v>0</v>
      </c>
      <c r="K20" s="11"/>
      <c r="L20" s="161"/>
      <c r="M20" s="162"/>
      <c r="N20" s="109">
        <f t="shared" si="1"/>
        <v>0</v>
      </c>
      <c r="O20" s="109">
        <f t="shared" si="2"/>
        <v>0</v>
      </c>
    </row>
    <row r="21" spans="1:15">
      <c r="A21" s="55">
        <v>17</v>
      </c>
      <c r="B21" s="184"/>
      <c r="C21" s="184"/>
      <c r="D21" s="199"/>
      <c r="E21" s="159"/>
      <c r="F21" s="11"/>
      <c r="G21" s="12"/>
      <c r="H21" s="38"/>
      <c r="I21" s="38"/>
      <c r="J21" s="109">
        <f t="shared" si="0"/>
        <v>0</v>
      </c>
      <c r="K21" s="11"/>
      <c r="L21" s="161"/>
      <c r="M21" s="162"/>
      <c r="N21" s="109">
        <f t="shared" si="1"/>
        <v>0</v>
      </c>
      <c r="O21" s="109">
        <f t="shared" si="2"/>
        <v>0</v>
      </c>
    </row>
    <row r="22" spans="1:15">
      <c r="A22" s="54">
        <v>18</v>
      </c>
      <c r="B22" s="184"/>
      <c r="C22" s="184"/>
      <c r="D22" s="199"/>
      <c r="E22" s="159"/>
      <c r="F22" s="11"/>
      <c r="G22" s="12"/>
      <c r="H22" s="38"/>
      <c r="I22" s="38"/>
      <c r="J22" s="109">
        <f t="shared" si="0"/>
        <v>0</v>
      </c>
      <c r="K22" s="11"/>
      <c r="L22" s="161"/>
      <c r="M22" s="162"/>
      <c r="N22" s="109">
        <f t="shared" si="1"/>
        <v>0</v>
      </c>
      <c r="O22" s="109">
        <f t="shared" si="2"/>
        <v>0</v>
      </c>
    </row>
    <row r="23" spans="1:15">
      <c r="A23" s="55">
        <v>19</v>
      </c>
      <c r="B23" s="184"/>
      <c r="C23" s="184"/>
      <c r="D23" s="199"/>
      <c r="E23" s="159"/>
      <c r="F23" s="11"/>
      <c r="G23" s="12"/>
      <c r="H23" s="38"/>
      <c r="I23" s="38"/>
      <c r="J23" s="109">
        <f t="shared" si="0"/>
        <v>0</v>
      </c>
      <c r="K23" s="11"/>
      <c r="L23" s="161"/>
      <c r="M23" s="162"/>
      <c r="N23" s="109">
        <f t="shared" si="1"/>
        <v>0</v>
      </c>
      <c r="O23" s="109">
        <f t="shared" si="2"/>
        <v>0</v>
      </c>
    </row>
    <row r="24" spans="1:15">
      <c r="A24" s="54">
        <v>20</v>
      </c>
      <c r="B24" s="184"/>
      <c r="C24" s="184"/>
      <c r="D24" s="199"/>
      <c r="E24" s="159"/>
      <c r="F24" s="11"/>
      <c r="G24" s="12"/>
      <c r="H24" s="38"/>
      <c r="I24" s="38"/>
      <c r="J24" s="109">
        <f t="shared" si="0"/>
        <v>0</v>
      </c>
      <c r="K24" s="11"/>
      <c r="L24" s="161"/>
      <c r="M24" s="162"/>
      <c r="N24" s="109">
        <f t="shared" si="1"/>
        <v>0</v>
      </c>
      <c r="O24" s="109">
        <f t="shared" si="2"/>
        <v>0</v>
      </c>
    </row>
    <row r="25" spans="1:15">
      <c r="A25" s="55">
        <v>21</v>
      </c>
      <c r="B25" s="184"/>
      <c r="C25" s="184"/>
      <c r="D25" s="199"/>
      <c r="E25" s="159"/>
      <c r="F25" s="11"/>
      <c r="G25" s="12"/>
      <c r="H25" s="38"/>
      <c r="I25" s="38"/>
      <c r="J25" s="109">
        <f t="shared" si="0"/>
        <v>0</v>
      </c>
      <c r="K25" s="11"/>
      <c r="L25" s="161"/>
      <c r="M25" s="162"/>
      <c r="N25" s="109">
        <f t="shared" si="1"/>
        <v>0</v>
      </c>
      <c r="O25" s="109">
        <f t="shared" si="2"/>
        <v>0</v>
      </c>
    </row>
    <row r="26" spans="1:15">
      <c r="A26" s="54">
        <v>22</v>
      </c>
      <c r="B26" s="184"/>
      <c r="C26" s="184"/>
      <c r="D26" s="199"/>
      <c r="E26" s="159"/>
      <c r="F26" s="11"/>
      <c r="G26" s="12"/>
      <c r="H26" s="38"/>
      <c r="I26" s="38"/>
      <c r="J26" s="109">
        <f t="shared" si="0"/>
        <v>0</v>
      </c>
      <c r="K26" s="11"/>
      <c r="L26" s="161"/>
      <c r="M26" s="162"/>
      <c r="N26" s="109">
        <f t="shared" si="1"/>
        <v>0</v>
      </c>
      <c r="O26" s="109">
        <f t="shared" si="2"/>
        <v>0</v>
      </c>
    </row>
    <row r="27" spans="1:15">
      <c r="A27" s="55">
        <v>23</v>
      </c>
      <c r="B27" s="184"/>
      <c r="C27" s="184"/>
      <c r="D27" s="199"/>
      <c r="E27" s="159"/>
      <c r="F27" s="11"/>
      <c r="G27" s="12"/>
      <c r="H27" s="38"/>
      <c r="I27" s="38"/>
      <c r="J27" s="109">
        <f t="shared" si="0"/>
        <v>0</v>
      </c>
      <c r="K27" s="11"/>
      <c r="L27" s="161"/>
      <c r="M27" s="162"/>
      <c r="N27" s="109">
        <f t="shared" si="1"/>
        <v>0</v>
      </c>
      <c r="O27" s="109">
        <f t="shared" si="2"/>
        <v>0</v>
      </c>
    </row>
    <row r="28" spans="1:15">
      <c r="A28" s="54">
        <v>24</v>
      </c>
      <c r="B28" s="184"/>
      <c r="C28" s="184"/>
      <c r="D28" s="199"/>
      <c r="E28" s="159"/>
      <c r="F28" s="11"/>
      <c r="G28" s="12"/>
      <c r="H28" s="38"/>
      <c r="I28" s="38"/>
      <c r="J28" s="109">
        <f t="shared" si="0"/>
        <v>0</v>
      </c>
      <c r="K28" s="11"/>
      <c r="L28" s="161"/>
      <c r="M28" s="162"/>
      <c r="N28" s="109">
        <f t="shared" si="1"/>
        <v>0</v>
      </c>
      <c r="O28" s="109">
        <f t="shared" si="2"/>
        <v>0</v>
      </c>
    </row>
    <row r="29" spans="1:15">
      <c r="A29" s="55">
        <v>25</v>
      </c>
      <c r="B29" s="184"/>
      <c r="C29" s="184"/>
      <c r="D29" s="199"/>
      <c r="E29" s="159"/>
      <c r="F29" s="11"/>
      <c r="G29" s="12"/>
      <c r="H29" s="38"/>
      <c r="I29" s="38"/>
      <c r="J29" s="109">
        <f t="shared" si="0"/>
        <v>0</v>
      </c>
      <c r="K29" s="11"/>
      <c r="L29" s="161"/>
      <c r="M29" s="162"/>
      <c r="N29" s="109">
        <f t="shared" si="1"/>
        <v>0</v>
      </c>
      <c r="O29" s="109">
        <f t="shared" si="2"/>
        <v>0</v>
      </c>
    </row>
    <row r="30" spans="1:15">
      <c r="A30" s="54">
        <v>26</v>
      </c>
      <c r="B30" s="184"/>
      <c r="C30" s="184"/>
      <c r="D30" s="199"/>
      <c r="E30" s="159"/>
      <c r="F30" s="11"/>
      <c r="G30" s="12"/>
      <c r="H30" s="38"/>
      <c r="I30" s="38"/>
      <c r="J30" s="109">
        <f t="shared" si="0"/>
        <v>0</v>
      </c>
      <c r="K30" s="11"/>
      <c r="L30" s="161"/>
      <c r="M30" s="162"/>
      <c r="N30" s="109">
        <f t="shared" si="1"/>
        <v>0</v>
      </c>
      <c r="O30" s="109">
        <f t="shared" si="2"/>
        <v>0</v>
      </c>
    </row>
    <row r="31" spans="1:15">
      <c r="A31" s="55">
        <v>27</v>
      </c>
      <c r="B31" s="184"/>
      <c r="C31" s="184"/>
      <c r="D31" s="199"/>
      <c r="E31" s="159"/>
      <c r="F31" s="11"/>
      <c r="G31" s="12"/>
      <c r="H31" s="38"/>
      <c r="I31" s="38"/>
      <c r="J31" s="109">
        <f t="shared" si="0"/>
        <v>0</v>
      </c>
      <c r="K31" s="11"/>
      <c r="L31" s="161"/>
      <c r="M31" s="162"/>
      <c r="N31" s="109">
        <f t="shared" si="1"/>
        <v>0</v>
      </c>
      <c r="O31" s="109">
        <f t="shared" si="2"/>
        <v>0</v>
      </c>
    </row>
    <row r="32" spans="1:15">
      <c r="A32" s="54">
        <v>28</v>
      </c>
      <c r="B32" s="184"/>
      <c r="C32" s="184"/>
      <c r="D32" s="199"/>
      <c r="E32" s="159"/>
      <c r="F32" s="11"/>
      <c r="G32" s="12"/>
      <c r="H32" s="38"/>
      <c r="I32" s="38"/>
      <c r="J32" s="109">
        <f t="shared" si="0"/>
        <v>0</v>
      </c>
      <c r="K32" s="11"/>
      <c r="L32" s="161"/>
      <c r="M32" s="162"/>
      <c r="N32" s="109">
        <f t="shared" si="1"/>
        <v>0</v>
      </c>
      <c r="O32" s="109">
        <f t="shared" si="2"/>
        <v>0</v>
      </c>
    </row>
    <row r="33" spans="1:15">
      <c r="A33" s="55">
        <v>29</v>
      </c>
      <c r="B33" s="184"/>
      <c r="C33" s="184"/>
      <c r="D33" s="199"/>
      <c r="E33" s="159"/>
      <c r="F33" s="11"/>
      <c r="G33" s="12"/>
      <c r="H33" s="38"/>
      <c r="I33" s="38"/>
      <c r="J33" s="109">
        <f t="shared" si="0"/>
        <v>0</v>
      </c>
      <c r="K33" s="11"/>
      <c r="L33" s="161"/>
      <c r="M33" s="162"/>
      <c r="N33" s="109">
        <f t="shared" si="1"/>
        <v>0</v>
      </c>
      <c r="O33" s="109">
        <f t="shared" si="2"/>
        <v>0</v>
      </c>
    </row>
    <row r="34" spans="1:15">
      <c r="A34" s="54">
        <v>30</v>
      </c>
      <c r="B34" s="184"/>
      <c r="C34" s="184"/>
      <c r="D34" s="199"/>
      <c r="E34" s="159"/>
      <c r="F34" s="11"/>
      <c r="G34" s="12"/>
      <c r="H34" s="38"/>
      <c r="I34" s="38"/>
      <c r="J34" s="109">
        <f t="shared" si="0"/>
        <v>0</v>
      </c>
      <c r="K34" s="11"/>
      <c r="L34" s="161"/>
      <c r="M34" s="162"/>
      <c r="N34" s="109">
        <f t="shared" si="1"/>
        <v>0</v>
      </c>
      <c r="O34" s="109">
        <f t="shared" si="2"/>
        <v>0</v>
      </c>
    </row>
    <row r="35" spans="1:15">
      <c r="A35" s="55">
        <v>31</v>
      </c>
      <c r="B35" s="184"/>
      <c r="C35" s="184"/>
      <c r="D35" s="199"/>
      <c r="E35" s="159"/>
      <c r="F35" s="11"/>
      <c r="G35" s="12"/>
      <c r="H35" s="38"/>
      <c r="I35" s="38"/>
      <c r="J35" s="109">
        <f t="shared" si="0"/>
        <v>0</v>
      </c>
      <c r="K35" s="11"/>
      <c r="L35" s="161"/>
      <c r="M35" s="162"/>
      <c r="N35" s="109">
        <f t="shared" si="1"/>
        <v>0</v>
      </c>
      <c r="O35" s="109">
        <f t="shared" si="2"/>
        <v>0</v>
      </c>
    </row>
    <row r="36" spans="1:15">
      <c r="A36" s="54">
        <v>32</v>
      </c>
      <c r="B36" s="184"/>
      <c r="C36" s="184"/>
      <c r="D36" s="199"/>
      <c r="E36" s="159"/>
      <c r="F36" s="11"/>
      <c r="G36" s="12"/>
      <c r="H36" s="38"/>
      <c r="I36" s="38"/>
      <c r="J36" s="109">
        <f t="shared" si="0"/>
        <v>0</v>
      </c>
      <c r="K36" s="11"/>
      <c r="L36" s="161"/>
      <c r="M36" s="162"/>
      <c r="N36" s="109">
        <f t="shared" si="1"/>
        <v>0</v>
      </c>
      <c r="O36" s="109">
        <f t="shared" si="2"/>
        <v>0</v>
      </c>
    </row>
    <row r="37" spans="1:15">
      <c r="A37" s="55">
        <v>33</v>
      </c>
      <c r="B37" s="184"/>
      <c r="C37" s="184"/>
      <c r="D37" s="199"/>
      <c r="E37" s="159"/>
      <c r="F37" s="11"/>
      <c r="G37" s="12"/>
      <c r="H37" s="38"/>
      <c r="I37" s="38"/>
      <c r="J37" s="109">
        <f t="shared" si="0"/>
        <v>0</v>
      </c>
      <c r="K37" s="11"/>
      <c r="L37" s="161"/>
      <c r="M37" s="162"/>
      <c r="N37" s="109">
        <f t="shared" si="1"/>
        <v>0</v>
      </c>
      <c r="O37" s="109">
        <f t="shared" si="2"/>
        <v>0</v>
      </c>
    </row>
    <row r="38" spans="1:15">
      <c r="A38" s="54">
        <v>34</v>
      </c>
      <c r="B38" s="184"/>
      <c r="C38" s="184"/>
      <c r="D38" s="199"/>
      <c r="E38" s="159"/>
      <c r="F38" s="11"/>
      <c r="G38" s="12"/>
      <c r="H38" s="38"/>
      <c r="I38" s="38"/>
      <c r="J38" s="109">
        <f t="shared" si="0"/>
        <v>0</v>
      </c>
      <c r="K38" s="11"/>
      <c r="L38" s="161"/>
      <c r="M38" s="162"/>
      <c r="N38" s="109">
        <f t="shared" si="1"/>
        <v>0</v>
      </c>
      <c r="O38" s="109">
        <f t="shared" si="2"/>
        <v>0</v>
      </c>
    </row>
    <row r="39" spans="1:15">
      <c r="A39" s="55">
        <v>35</v>
      </c>
      <c r="B39" s="184"/>
      <c r="C39" s="184"/>
      <c r="D39" s="199"/>
      <c r="E39" s="159"/>
      <c r="F39" s="11"/>
      <c r="G39" s="12"/>
      <c r="H39" s="38"/>
      <c r="I39" s="38"/>
      <c r="J39" s="109">
        <f t="shared" si="0"/>
        <v>0</v>
      </c>
      <c r="K39" s="11"/>
      <c r="L39" s="161"/>
      <c r="M39" s="162"/>
      <c r="N39" s="109">
        <f t="shared" si="1"/>
        <v>0</v>
      </c>
      <c r="O39" s="109">
        <f t="shared" si="2"/>
        <v>0</v>
      </c>
    </row>
    <row r="40" spans="1:15">
      <c r="A40" s="54">
        <v>36</v>
      </c>
      <c r="B40" s="184"/>
      <c r="C40" s="184"/>
      <c r="D40" s="199"/>
      <c r="E40" s="159"/>
      <c r="F40" s="11"/>
      <c r="G40" s="12"/>
      <c r="H40" s="38"/>
      <c r="I40" s="38"/>
      <c r="J40" s="109">
        <f t="shared" si="0"/>
        <v>0</v>
      </c>
      <c r="K40" s="11"/>
      <c r="L40" s="161"/>
      <c r="M40" s="162"/>
      <c r="N40" s="109">
        <f t="shared" si="1"/>
        <v>0</v>
      </c>
      <c r="O40" s="109">
        <f t="shared" si="2"/>
        <v>0</v>
      </c>
    </row>
    <row r="41" spans="1:15">
      <c r="A41" s="55">
        <v>37</v>
      </c>
      <c r="B41" s="184"/>
      <c r="C41" s="184"/>
      <c r="D41" s="199"/>
      <c r="E41" s="159"/>
      <c r="F41" s="11"/>
      <c r="G41" s="12"/>
      <c r="H41" s="38"/>
      <c r="I41" s="38"/>
      <c r="J41" s="109">
        <f t="shared" si="0"/>
        <v>0</v>
      </c>
      <c r="K41" s="11"/>
      <c r="L41" s="161"/>
      <c r="M41" s="162"/>
      <c r="N41" s="109">
        <f t="shared" si="1"/>
        <v>0</v>
      </c>
      <c r="O41" s="109">
        <f t="shared" si="2"/>
        <v>0</v>
      </c>
    </row>
    <row r="42" spans="1:15">
      <c r="A42" s="54">
        <v>38</v>
      </c>
      <c r="B42" s="184"/>
      <c r="C42" s="184"/>
      <c r="D42" s="199"/>
      <c r="E42" s="159"/>
      <c r="F42" s="11"/>
      <c r="G42" s="12"/>
      <c r="H42" s="38"/>
      <c r="I42" s="38"/>
      <c r="J42" s="109">
        <f t="shared" si="0"/>
        <v>0</v>
      </c>
      <c r="K42" s="11"/>
      <c r="L42" s="161"/>
      <c r="M42" s="162"/>
      <c r="N42" s="109">
        <f t="shared" si="1"/>
        <v>0</v>
      </c>
      <c r="O42" s="109">
        <f t="shared" si="2"/>
        <v>0</v>
      </c>
    </row>
    <row r="43" spans="1:15">
      <c r="A43" s="55">
        <v>39</v>
      </c>
      <c r="B43" s="184"/>
      <c r="C43" s="184"/>
      <c r="D43" s="199"/>
      <c r="E43" s="159"/>
      <c r="F43" s="11"/>
      <c r="G43" s="12"/>
      <c r="H43" s="38"/>
      <c r="I43" s="38"/>
      <c r="J43" s="109">
        <f t="shared" si="0"/>
        <v>0</v>
      </c>
      <c r="K43" s="11"/>
      <c r="L43" s="161"/>
      <c r="M43" s="162"/>
      <c r="N43" s="109">
        <f t="shared" si="1"/>
        <v>0</v>
      </c>
      <c r="O43" s="109">
        <f t="shared" si="2"/>
        <v>0</v>
      </c>
    </row>
    <row r="44" spans="1:15" ht="15" thickBot="1">
      <c r="A44" s="54">
        <v>40</v>
      </c>
      <c r="B44" s="184"/>
      <c r="C44" s="184"/>
      <c r="D44" s="199"/>
      <c r="E44" s="159"/>
      <c r="F44" s="11"/>
      <c r="G44" s="12"/>
      <c r="H44" s="38"/>
      <c r="I44" s="38"/>
      <c r="J44" s="109">
        <f t="shared" si="0"/>
        <v>0</v>
      </c>
      <c r="K44" s="11"/>
      <c r="L44" s="161"/>
      <c r="M44" s="162"/>
      <c r="N44" s="109">
        <f t="shared" si="1"/>
        <v>0</v>
      </c>
      <c r="O44" s="109">
        <f t="shared" si="2"/>
        <v>0</v>
      </c>
    </row>
    <row r="45" spans="1:15" s="98" customFormat="1" ht="30" customHeight="1">
      <c r="A45" s="354" t="s">
        <v>31</v>
      </c>
      <c r="B45" s="355"/>
      <c r="C45" s="42"/>
      <c r="D45" s="42"/>
      <c r="E45" s="42"/>
      <c r="F45" s="43">
        <f>SUM(F5:F44)</f>
        <v>0</v>
      </c>
      <c r="G45" s="44"/>
      <c r="H45" s="45"/>
      <c r="I45" s="45"/>
      <c r="J45" s="47"/>
      <c r="K45" s="46">
        <f>SUM(K5:K44)</f>
        <v>0</v>
      </c>
      <c r="L45" s="44"/>
      <c r="M45" s="45"/>
      <c r="N45" s="47"/>
      <c r="O45" s="47"/>
    </row>
    <row r="46" spans="1:15" s="98" customFormat="1" ht="30" customHeight="1" thickBot="1">
      <c r="A46" s="356" t="s">
        <v>4</v>
      </c>
      <c r="B46" s="357"/>
      <c r="C46" s="48"/>
      <c r="D46" s="48"/>
      <c r="E46" s="48"/>
      <c r="F46" s="49"/>
      <c r="G46" s="50"/>
      <c r="H46" s="51"/>
      <c r="I46" s="51"/>
      <c r="J46" s="52">
        <f>SUM(J5:J44)</f>
        <v>0</v>
      </c>
      <c r="K46" s="53"/>
      <c r="L46" s="50"/>
      <c r="M46" s="51"/>
      <c r="N46" s="110">
        <f>SUM(N5:N44)</f>
        <v>0</v>
      </c>
      <c r="O46" s="157">
        <f>SUM(O5:O44)</f>
        <v>0</v>
      </c>
    </row>
    <row r="47" spans="1:15">
      <c r="A47" s="300"/>
      <c r="B47" s="300"/>
      <c r="C47" s="300"/>
      <c r="D47" s="300"/>
      <c r="E47" s="300"/>
    </row>
    <row r="48" spans="1:15">
      <c r="A48" s="325"/>
      <c r="B48" s="325"/>
      <c r="C48" s="325"/>
      <c r="D48" s="325"/>
      <c r="E48" s="325"/>
    </row>
  </sheetData>
  <sheetProtection algorithmName="SHA-512" hashValue="4yGyIo0VPBzVIN9dU40pxYzOvdYtKEckDx6WbY6AzhZFyE1H0TzGsBKWH0Vco7beS8TNj9hbGo7+euVQygOYMg==" saltValue="h70vkhlOnVE9nDPNVsMUhw==" spinCount="100000" sheet="1" selectLockedCells="1"/>
  <mergeCells count="12">
    <mergeCell ref="A45:B45"/>
    <mergeCell ref="A46:B46"/>
    <mergeCell ref="O2:O4"/>
    <mergeCell ref="A1:O1"/>
    <mergeCell ref="F2:N2"/>
    <mergeCell ref="B2:B4"/>
    <mergeCell ref="A2:A4"/>
    <mergeCell ref="F3:J3"/>
    <mergeCell ref="K3:N3"/>
    <mergeCell ref="C2:C4"/>
    <mergeCell ref="E2:E4"/>
    <mergeCell ref="D2:D4"/>
  </mergeCells>
  <printOptions horizontalCentered="1" verticalCentered="1"/>
  <pageMargins left="0.35433070866141736" right="0.27559055118110237" top="0.35433070866141736" bottom="0.43307086614173229" header="0.23622047244094491" footer="0.23622047244094491"/>
  <pageSetup paperSize="9" scale="55" orientation="landscape" r:id="rId1"/>
  <headerFooter>
    <oddFooter>&amp;RΚΟΣΤΟΣ ΠΡΟΣΩΠΙΚΟΥ / STAFF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DATA!$A$44:$A$50</xm:f>
          </x14:formula1>
          <xm:sqref>D5:D44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3">
    <pageSetUpPr fitToPage="1"/>
  </sheetPr>
  <dimension ref="A1:O64"/>
  <sheetViews>
    <sheetView topLeftCell="B6" zoomScale="85" zoomScaleNormal="85" zoomScaleSheetLayoutView="70" workbookViewId="0">
      <selection activeCell="B4" sqref="B4"/>
    </sheetView>
  </sheetViews>
  <sheetFormatPr defaultColWidth="9.109375" defaultRowHeight="14.4"/>
  <cols>
    <col min="1" max="1" width="6" style="309" customWidth="1"/>
    <col min="2" max="2" width="54" style="309" customWidth="1"/>
    <col min="3" max="4" width="26.44140625" style="309" customWidth="1"/>
    <col min="5" max="5" width="10.44140625" style="309" customWidth="1"/>
    <col min="6" max="7" width="11.6640625" style="309" customWidth="1"/>
    <col min="8" max="8" width="16.88671875" style="309" customWidth="1"/>
    <col min="9" max="9" width="22" style="309" customWidth="1"/>
    <col min="10" max="10" width="13.6640625" style="309" customWidth="1"/>
    <col min="11" max="11" width="17.44140625" style="309" customWidth="1"/>
    <col min="12" max="12" width="12.109375" style="309" customWidth="1"/>
    <col min="13" max="13" width="16.5546875" style="309" customWidth="1"/>
    <col min="14" max="14" width="11.88671875" style="309" customWidth="1"/>
    <col min="15" max="15" width="17.6640625" style="309" customWidth="1"/>
    <col min="16" max="16384" width="9.109375" style="309"/>
  </cols>
  <sheetData>
    <row r="1" spans="1:15" s="307" customFormat="1" ht="32.25" customHeight="1" thickBot="1">
      <c r="A1" s="390" t="s">
        <v>39</v>
      </c>
      <c r="B1" s="391"/>
      <c r="C1" s="391"/>
      <c r="D1" s="391"/>
      <c r="E1" s="391"/>
      <c r="F1" s="391"/>
      <c r="G1" s="391"/>
      <c r="H1" s="391"/>
      <c r="I1" s="391"/>
      <c r="J1" s="391"/>
      <c r="K1" s="391"/>
      <c r="L1" s="391"/>
      <c r="M1" s="391"/>
      <c r="N1" s="391"/>
      <c r="O1" s="392"/>
    </row>
    <row r="2" spans="1:15" s="308" customFormat="1" ht="129.6">
      <c r="A2" s="393" t="s">
        <v>185</v>
      </c>
      <c r="B2" s="395" t="s">
        <v>191</v>
      </c>
      <c r="C2" s="397" t="s">
        <v>192</v>
      </c>
      <c r="D2" s="400" t="s">
        <v>166</v>
      </c>
      <c r="E2" s="189" t="s">
        <v>6</v>
      </c>
      <c r="F2" s="190" t="s">
        <v>9</v>
      </c>
      <c r="G2" s="190" t="s">
        <v>102</v>
      </c>
      <c r="H2" s="190" t="s">
        <v>35</v>
      </c>
      <c r="I2" s="190" t="s">
        <v>52</v>
      </c>
      <c r="J2" s="191" t="s">
        <v>104</v>
      </c>
      <c r="K2" s="58" t="s">
        <v>38</v>
      </c>
      <c r="L2" s="189" t="s">
        <v>12</v>
      </c>
      <c r="M2" s="57" t="s">
        <v>53</v>
      </c>
      <c r="N2" s="56" t="s">
        <v>13</v>
      </c>
      <c r="O2" s="58" t="s">
        <v>14</v>
      </c>
    </row>
    <row r="3" spans="1:15" s="308" customFormat="1" ht="29.4" thickBot="1">
      <c r="A3" s="394"/>
      <c r="B3" s="396"/>
      <c r="C3" s="398"/>
      <c r="D3" s="401"/>
      <c r="E3" s="59" t="s">
        <v>7</v>
      </c>
      <c r="F3" s="60" t="s">
        <v>8</v>
      </c>
      <c r="G3" s="60" t="s">
        <v>10</v>
      </c>
      <c r="H3" s="60" t="s">
        <v>11</v>
      </c>
      <c r="I3" s="60" t="s">
        <v>21</v>
      </c>
      <c r="J3" s="75" t="s">
        <v>36</v>
      </c>
      <c r="K3" s="63" t="s">
        <v>260</v>
      </c>
      <c r="L3" s="59" t="s">
        <v>37</v>
      </c>
      <c r="M3" s="62" t="s">
        <v>103</v>
      </c>
      <c r="N3" s="61" t="s">
        <v>261</v>
      </c>
      <c r="O3" s="328" t="s">
        <v>262</v>
      </c>
    </row>
    <row r="4" spans="1:15" ht="18" customHeight="1">
      <c r="A4" s="323">
        <v>1</v>
      </c>
      <c r="B4" s="64"/>
      <c r="C4" s="65"/>
      <c r="D4" s="181"/>
      <c r="E4" s="66"/>
      <c r="F4" s="67"/>
      <c r="G4" s="111"/>
      <c r="H4" s="111"/>
      <c r="I4" s="111"/>
      <c r="J4" s="112"/>
      <c r="K4" s="115">
        <f>+E4*F4*(G4+H4+I4)+J4</f>
        <v>0</v>
      </c>
      <c r="L4" s="113"/>
      <c r="M4" s="114"/>
      <c r="N4" s="119">
        <f>+F4*(L4+M4)</f>
        <v>0</v>
      </c>
      <c r="O4" s="115">
        <f>IF(D4="",0,+K4+N4)</f>
        <v>0</v>
      </c>
    </row>
    <row r="5" spans="1:15" ht="18" customHeight="1">
      <c r="A5" s="324">
        <v>2</v>
      </c>
      <c r="B5" s="68"/>
      <c r="C5" s="69"/>
      <c r="D5" s="181"/>
      <c r="E5" s="66"/>
      <c r="F5" s="67"/>
      <c r="G5" s="111"/>
      <c r="H5" s="111"/>
      <c r="I5" s="111"/>
      <c r="J5" s="112"/>
      <c r="K5" s="115">
        <f t="shared" ref="K5:K28" si="0">+E5*F5*(G5+H5+I5)+J5</f>
        <v>0</v>
      </c>
      <c r="L5" s="113"/>
      <c r="M5" s="114"/>
      <c r="N5" s="119">
        <f t="shared" ref="N5:N28" si="1">+F5*(L5+M5)</f>
        <v>0</v>
      </c>
      <c r="O5" s="115">
        <f t="shared" ref="O5:O28" si="2">IF(D5="",0,+K5+N5)</f>
        <v>0</v>
      </c>
    </row>
    <row r="6" spans="1:15" ht="18" customHeight="1">
      <c r="A6" s="324">
        <v>3</v>
      </c>
      <c r="B6" s="68"/>
      <c r="C6" s="69"/>
      <c r="D6" s="181"/>
      <c r="E6" s="66"/>
      <c r="F6" s="67"/>
      <c r="G6" s="111"/>
      <c r="H6" s="111"/>
      <c r="I6" s="111"/>
      <c r="J6" s="111"/>
      <c r="K6" s="115">
        <f t="shared" si="0"/>
        <v>0</v>
      </c>
      <c r="L6" s="111"/>
      <c r="M6" s="111"/>
      <c r="N6" s="119">
        <f t="shared" si="1"/>
        <v>0</v>
      </c>
      <c r="O6" s="115">
        <f t="shared" si="2"/>
        <v>0</v>
      </c>
    </row>
    <row r="7" spans="1:15" ht="18" customHeight="1">
      <c r="A7" s="324">
        <v>4</v>
      </c>
      <c r="B7" s="68"/>
      <c r="C7" s="69"/>
      <c r="D7" s="181"/>
      <c r="E7" s="66"/>
      <c r="F7" s="67"/>
      <c r="G7" s="111"/>
      <c r="H7" s="111"/>
      <c r="I7" s="111"/>
      <c r="J7" s="111"/>
      <c r="K7" s="115">
        <f t="shared" si="0"/>
        <v>0</v>
      </c>
      <c r="L7" s="111"/>
      <c r="M7" s="111"/>
      <c r="N7" s="119">
        <f t="shared" si="1"/>
        <v>0</v>
      </c>
      <c r="O7" s="115">
        <f t="shared" si="2"/>
        <v>0</v>
      </c>
    </row>
    <row r="8" spans="1:15" ht="18" customHeight="1">
      <c r="A8" s="324">
        <v>5</v>
      </c>
      <c r="B8" s="68"/>
      <c r="C8" s="69"/>
      <c r="D8" s="181"/>
      <c r="E8" s="66"/>
      <c r="F8" s="67"/>
      <c r="G8" s="111"/>
      <c r="H8" s="111"/>
      <c r="I8" s="111"/>
      <c r="J8" s="111"/>
      <c r="K8" s="115">
        <f t="shared" si="0"/>
        <v>0</v>
      </c>
      <c r="L8" s="111"/>
      <c r="M8" s="111"/>
      <c r="N8" s="119">
        <f t="shared" si="1"/>
        <v>0</v>
      </c>
      <c r="O8" s="115">
        <f t="shared" si="2"/>
        <v>0</v>
      </c>
    </row>
    <row r="9" spans="1:15" ht="18" customHeight="1">
      <c r="A9" s="324">
        <v>6</v>
      </c>
      <c r="B9" s="68"/>
      <c r="C9" s="69"/>
      <c r="D9" s="181"/>
      <c r="E9" s="66"/>
      <c r="F9" s="67"/>
      <c r="G9" s="111"/>
      <c r="H9" s="111"/>
      <c r="I9" s="111"/>
      <c r="J9" s="111"/>
      <c r="K9" s="115">
        <f t="shared" si="0"/>
        <v>0</v>
      </c>
      <c r="L9" s="111"/>
      <c r="M9" s="111"/>
      <c r="N9" s="119">
        <f t="shared" si="1"/>
        <v>0</v>
      </c>
      <c r="O9" s="115">
        <f t="shared" si="2"/>
        <v>0</v>
      </c>
    </row>
    <row r="10" spans="1:15" ht="18" customHeight="1">
      <c r="A10" s="324">
        <v>7</v>
      </c>
      <c r="B10" s="68"/>
      <c r="C10" s="69"/>
      <c r="D10" s="181"/>
      <c r="E10" s="66"/>
      <c r="F10" s="67"/>
      <c r="G10" s="111"/>
      <c r="H10" s="111"/>
      <c r="I10" s="111"/>
      <c r="J10" s="111"/>
      <c r="K10" s="115">
        <f t="shared" si="0"/>
        <v>0</v>
      </c>
      <c r="L10" s="111"/>
      <c r="M10" s="111"/>
      <c r="N10" s="119">
        <f t="shared" si="1"/>
        <v>0</v>
      </c>
      <c r="O10" s="115">
        <f t="shared" si="2"/>
        <v>0</v>
      </c>
    </row>
    <row r="11" spans="1:15" ht="18" customHeight="1">
      <c r="A11" s="324">
        <v>8</v>
      </c>
      <c r="B11" s="68"/>
      <c r="C11" s="69"/>
      <c r="D11" s="181"/>
      <c r="E11" s="66"/>
      <c r="F11" s="67"/>
      <c r="G11" s="111"/>
      <c r="H11" s="111"/>
      <c r="I11" s="111"/>
      <c r="J11" s="112"/>
      <c r="K11" s="115">
        <f t="shared" si="0"/>
        <v>0</v>
      </c>
      <c r="L11" s="113"/>
      <c r="M11" s="114"/>
      <c r="N11" s="119">
        <f t="shared" si="1"/>
        <v>0</v>
      </c>
      <c r="O11" s="115">
        <f t="shared" si="2"/>
        <v>0</v>
      </c>
    </row>
    <row r="12" spans="1:15" ht="18" customHeight="1">
      <c r="A12" s="324">
        <v>9</v>
      </c>
      <c r="B12" s="68"/>
      <c r="C12" s="69"/>
      <c r="D12" s="181"/>
      <c r="E12" s="66"/>
      <c r="F12" s="67"/>
      <c r="G12" s="111"/>
      <c r="H12" s="111"/>
      <c r="I12" s="111"/>
      <c r="J12" s="112"/>
      <c r="K12" s="115">
        <f t="shared" si="0"/>
        <v>0</v>
      </c>
      <c r="L12" s="113"/>
      <c r="M12" s="114"/>
      <c r="N12" s="119">
        <f t="shared" si="1"/>
        <v>0</v>
      </c>
      <c r="O12" s="115">
        <f t="shared" si="2"/>
        <v>0</v>
      </c>
    </row>
    <row r="13" spans="1:15" ht="18" customHeight="1">
      <c r="A13" s="324">
        <v>10</v>
      </c>
      <c r="B13" s="68"/>
      <c r="C13" s="69"/>
      <c r="D13" s="181"/>
      <c r="E13" s="66"/>
      <c r="F13" s="67"/>
      <c r="G13" s="111"/>
      <c r="H13" s="111"/>
      <c r="I13" s="111"/>
      <c r="J13" s="112"/>
      <c r="K13" s="115">
        <f t="shared" si="0"/>
        <v>0</v>
      </c>
      <c r="L13" s="113"/>
      <c r="M13" s="114"/>
      <c r="N13" s="119">
        <f t="shared" si="1"/>
        <v>0</v>
      </c>
      <c r="O13" s="115">
        <f t="shared" si="2"/>
        <v>0</v>
      </c>
    </row>
    <row r="14" spans="1:15" ht="18" customHeight="1">
      <c r="A14" s="324">
        <v>11</v>
      </c>
      <c r="B14" s="68"/>
      <c r="C14" s="69"/>
      <c r="D14" s="181"/>
      <c r="E14" s="66"/>
      <c r="F14" s="67"/>
      <c r="G14" s="111"/>
      <c r="H14" s="111"/>
      <c r="I14" s="111"/>
      <c r="J14" s="112"/>
      <c r="K14" s="115">
        <f t="shared" si="0"/>
        <v>0</v>
      </c>
      <c r="L14" s="113"/>
      <c r="M14" s="114"/>
      <c r="N14" s="119">
        <f t="shared" si="1"/>
        <v>0</v>
      </c>
      <c r="O14" s="115">
        <f t="shared" si="2"/>
        <v>0</v>
      </c>
    </row>
    <row r="15" spans="1:15" ht="18" customHeight="1">
      <c r="A15" s="324">
        <v>12</v>
      </c>
      <c r="B15" s="68"/>
      <c r="C15" s="69"/>
      <c r="D15" s="181"/>
      <c r="E15" s="66"/>
      <c r="F15" s="67"/>
      <c r="G15" s="111"/>
      <c r="H15" s="111"/>
      <c r="I15" s="111"/>
      <c r="J15" s="112"/>
      <c r="K15" s="115">
        <f t="shared" si="0"/>
        <v>0</v>
      </c>
      <c r="L15" s="113"/>
      <c r="M15" s="114"/>
      <c r="N15" s="119">
        <f t="shared" si="1"/>
        <v>0</v>
      </c>
      <c r="O15" s="115">
        <f t="shared" si="2"/>
        <v>0</v>
      </c>
    </row>
    <row r="16" spans="1:15" ht="18" customHeight="1">
      <c r="A16" s="324">
        <v>13</v>
      </c>
      <c r="B16" s="68"/>
      <c r="C16" s="69"/>
      <c r="D16" s="181"/>
      <c r="E16" s="66"/>
      <c r="F16" s="67"/>
      <c r="G16" s="111"/>
      <c r="H16" s="111"/>
      <c r="I16" s="111"/>
      <c r="J16" s="112"/>
      <c r="K16" s="115">
        <f t="shared" si="0"/>
        <v>0</v>
      </c>
      <c r="L16" s="113"/>
      <c r="M16" s="114"/>
      <c r="N16" s="119">
        <f t="shared" si="1"/>
        <v>0</v>
      </c>
      <c r="O16" s="115">
        <f t="shared" si="2"/>
        <v>0</v>
      </c>
    </row>
    <row r="17" spans="1:15" ht="18" customHeight="1">
      <c r="A17" s="324">
        <v>14</v>
      </c>
      <c r="B17" s="68"/>
      <c r="C17" s="69"/>
      <c r="D17" s="181"/>
      <c r="E17" s="66"/>
      <c r="F17" s="67"/>
      <c r="G17" s="111"/>
      <c r="H17" s="111"/>
      <c r="I17" s="111"/>
      <c r="J17" s="112"/>
      <c r="K17" s="115">
        <f t="shared" si="0"/>
        <v>0</v>
      </c>
      <c r="L17" s="113"/>
      <c r="M17" s="114"/>
      <c r="N17" s="119">
        <f t="shared" si="1"/>
        <v>0</v>
      </c>
      <c r="O17" s="115">
        <f t="shared" si="2"/>
        <v>0</v>
      </c>
    </row>
    <row r="18" spans="1:15" ht="18" customHeight="1">
      <c r="A18" s="324">
        <v>15</v>
      </c>
      <c r="B18" s="68"/>
      <c r="C18" s="69"/>
      <c r="D18" s="181"/>
      <c r="E18" s="66"/>
      <c r="F18" s="67"/>
      <c r="G18" s="111"/>
      <c r="H18" s="111"/>
      <c r="I18" s="111"/>
      <c r="J18" s="112"/>
      <c r="K18" s="115">
        <f t="shared" si="0"/>
        <v>0</v>
      </c>
      <c r="L18" s="113"/>
      <c r="M18" s="114"/>
      <c r="N18" s="119">
        <f t="shared" si="1"/>
        <v>0</v>
      </c>
      <c r="O18" s="115">
        <f t="shared" si="2"/>
        <v>0</v>
      </c>
    </row>
    <row r="19" spans="1:15" ht="18" customHeight="1">
      <c r="A19" s="324">
        <v>16</v>
      </c>
      <c r="B19" s="68"/>
      <c r="C19" s="69"/>
      <c r="D19" s="181"/>
      <c r="E19" s="66"/>
      <c r="F19" s="67"/>
      <c r="G19" s="111"/>
      <c r="H19" s="111"/>
      <c r="I19" s="111"/>
      <c r="J19" s="112"/>
      <c r="K19" s="115">
        <f t="shared" si="0"/>
        <v>0</v>
      </c>
      <c r="L19" s="113"/>
      <c r="M19" s="114"/>
      <c r="N19" s="119">
        <f t="shared" si="1"/>
        <v>0</v>
      </c>
      <c r="O19" s="115">
        <f t="shared" si="2"/>
        <v>0</v>
      </c>
    </row>
    <row r="20" spans="1:15" ht="18" customHeight="1">
      <c r="A20" s="324">
        <v>17</v>
      </c>
      <c r="B20" s="68"/>
      <c r="C20" s="69"/>
      <c r="D20" s="181"/>
      <c r="E20" s="66"/>
      <c r="F20" s="67"/>
      <c r="G20" s="111"/>
      <c r="H20" s="111"/>
      <c r="I20" s="111"/>
      <c r="J20" s="112"/>
      <c r="K20" s="115">
        <f t="shared" si="0"/>
        <v>0</v>
      </c>
      <c r="L20" s="113"/>
      <c r="M20" s="114"/>
      <c r="N20" s="119">
        <f t="shared" ref="N20:N27" si="3">+F20*(L20+M20)</f>
        <v>0</v>
      </c>
      <c r="O20" s="115">
        <f t="shared" si="2"/>
        <v>0</v>
      </c>
    </row>
    <row r="21" spans="1:15" ht="18" customHeight="1">
      <c r="A21" s="324">
        <v>18</v>
      </c>
      <c r="B21" s="68"/>
      <c r="C21" s="69"/>
      <c r="D21" s="181"/>
      <c r="E21" s="66"/>
      <c r="F21" s="67"/>
      <c r="G21" s="111"/>
      <c r="H21" s="111"/>
      <c r="I21" s="111"/>
      <c r="J21" s="112"/>
      <c r="K21" s="115">
        <f t="shared" si="0"/>
        <v>0</v>
      </c>
      <c r="L21" s="113"/>
      <c r="M21" s="114"/>
      <c r="N21" s="119">
        <f t="shared" si="3"/>
        <v>0</v>
      </c>
      <c r="O21" s="115">
        <f t="shared" si="2"/>
        <v>0</v>
      </c>
    </row>
    <row r="22" spans="1:15" ht="18" customHeight="1">
      <c r="A22" s="324">
        <v>19</v>
      </c>
      <c r="B22" s="68"/>
      <c r="C22" s="69"/>
      <c r="D22" s="181"/>
      <c r="E22" s="66"/>
      <c r="F22" s="67"/>
      <c r="G22" s="111"/>
      <c r="H22" s="111"/>
      <c r="I22" s="111"/>
      <c r="J22" s="112"/>
      <c r="K22" s="115">
        <f t="shared" si="0"/>
        <v>0</v>
      </c>
      <c r="L22" s="113"/>
      <c r="M22" s="114"/>
      <c r="N22" s="119">
        <f t="shared" si="3"/>
        <v>0</v>
      </c>
      <c r="O22" s="115">
        <f t="shared" si="2"/>
        <v>0</v>
      </c>
    </row>
    <row r="23" spans="1:15" ht="18" customHeight="1">
      <c r="A23" s="324">
        <v>20</v>
      </c>
      <c r="B23" s="68"/>
      <c r="C23" s="69"/>
      <c r="D23" s="181"/>
      <c r="E23" s="66"/>
      <c r="F23" s="67"/>
      <c r="G23" s="111"/>
      <c r="H23" s="111"/>
      <c r="I23" s="111"/>
      <c r="J23" s="112"/>
      <c r="K23" s="115">
        <f t="shared" si="0"/>
        <v>0</v>
      </c>
      <c r="L23" s="113"/>
      <c r="M23" s="114"/>
      <c r="N23" s="119">
        <f t="shared" si="3"/>
        <v>0</v>
      </c>
      <c r="O23" s="115">
        <f t="shared" si="2"/>
        <v>0</v>
      </c>
    </row>
    <row r="24" spans="1:15" ht="18" customHeight="1">
      <c r="A24" s="324">
        <v>21</v>
      </c>
      <c r="B24" s="68"/>
      <c r="C24" s="69"/>
      <c r="D24" s="181"/>
      <c r="E24" s="66"/>
      <c r="F24" s="67"/>
      <c r="G24" s="111"/>
      <c r="H24" s="111"/>
      <c r="I24" s="111"/>
      <c r="J24" s="112"/>
      <c r="K24" s="115">
        <f t="shared" si="0"/>
        <v>0</v>
      </c>
      <c r="L24" s="113"/>
      <c r="M24" s="114"/>
      <c r="N24" s="119">
        <f t="shared" si="3"/>
        <v>0</v>
      </c>
      <c r="O24" s="115">
        <f t="shared" si="2"/>
        <v>0</v>
      </c>
    </row>
    <row r="25" spans="1:15" ht="18" customHeight="1">
      <c r="A25" s="324">
        <v>22</v>
      </c>
      <c r="B25" s="68"/>
      <c r="C25" s="69"/>
      <c r="D25" s="181"/>
      <c r="E25" s="66"/>
      <c r="F25" s="67"/>
      <c r="G25" s="111"/>
      <c r="H25" s="111"/>
      <c r="I25" s="111"/>
      <c r="J25" s="112"/>
      <c r="K25" s="115">
        <f t="shared" si="0"/>
        <v>0</v>
      </c>
      <c r="L25" s="113"/>
      <c r="M25" s="114"/>
      <c r="N25" s="119">
        <f t="shared" si="3"/>
        <v>0</v>
      </c>
      <c r="O25" s="115">
        <f t="shared" si="2"/>
        <v>0</v>
      </c>
    </row>
    <row r="26" spans="1:15" ht="18" customHeight="1">
      <c r="A26" s="324">
        <v>23</v>
      </c>
      <c r="B26" s="68"/>
      <c r="C26" s="69"/>
      <c r="D26" s="181"/>
      <c r="E26" s="66"/>
      <c r="F26" s="67"/>
      <c r="G26" s="111"/>
      <c r="H26" s="111"/>
      <c r="I26" s="111"/>
      <c r="J26" s="112"/>
      <c r="K26" s="115">
        <f t="shared" si="0"/>
        <v>0</v>
      </c>
      <c r="L26" s="113"/>
      <c r="M26" s="114"/>
      <c r="N26" s="119">
        <f t="shared" si="3"/>
        <v>0</v>
      </c>
      <c r="O26" s="115">
        <f t="shared" si="2"/>
        <v>0</v>
      </c>
    </row>
    <row r="27" spans="1:15" ht="18" customHeight="1">
      <c r="A27" s="324">
        <v>24</v>
      </c>
      <c r="B27" s="68"/>
      <c r="C27" s="69"/>
      <c r="D27" s="181"/>
      <c r="E27" s="66"/>
      <c r="F27" s="67"/>
      <c r="G27" s="111"/>
      <c r="H27" s="111"/>
      <c r="I27" s="111"/>
      <c r="J27" s="112"/>
      <c r="K27" s="115">
        <f t="shared" si="0"/>
        <v>0</v>
      </c>
      <c r="L27" s="113"/>
      <c r="M27" s="114"/>
      <c r="N27" s="119">
        <f t="shared" si="3"/>
        <v>0</v>
      </c>
      <c r="O27" s="115">
        <f t="shared" si="2"/>
        <v>0</v>
      </c>
    </row>
    <row r="28" spans="1:15" ht="18" customHeight="1" thickBot="1">
      <c r="A28" s="324">
        <v>25</v>
      </c>
      <c r="B28" s="70"/>
      <c r="C28" s="71"/>
      <c r="D28" s="181"/>
      <c r="E28" s="66"/>
      <c r="F28" s="67"/>
      <c r="G28" s="111"/>
      <c r="H28" s="111"/>
      <c r="I28" s="111"/>
      <c r="J28" s="112"/>
      <c r="K28" s="115">
        <f t="shared" si="0"/>
        <v>0</v>
      </c>
      <c r="L28" s="113"/>
      <c r="M28" s="114"/>
      <c r="N28" s="119">
        <f t="shared" si="1"/>
        <v>0</v>
      </c>
      <c r="O28" s="115">
        <f t="shared" si="2"/>
        <v>0</v>
      </c>
    </row>
    <row r="29" spans="1:15" s="310" customFormat="1" ht="18.600000000000001" thickBot="1">
      <c r="A29" s="385" t="s">
        <v>15</v>
      </c>
      <c r="B29" s="386"/>
      <c r="C29" s="387"/>
      <c r="D29" s="188"/>
      <c r="E29" s="76"/>
      <c r="F29" s="77"/>
      <c r="G29" s="77"/>
      <c r="H29" s="77"/>
      <c r="I29" s="77"/>
      <c r="J29" s="78"/>
      <c r="K29" s="116">
        <f>SUM(K4:K28)</f>
        <v>0</v>
      </c>
      <c r="L29" s="72"/>
      <c r="M29" s="73"/>
      <c r="N29" s="117">
        <f>SUM(N4:N28)</f>
        <v>0</v>
      </c>
      <c r="O29" s="74"/>
    </row>
    <row r="30" spans="1:15" s="310" customFormat="1" ht="18.600000000000001" thickBot="1">
      <c r="A30" s="388" t="s">
        <v>263</v>
      </c>
      <c r="B30" s="389"/>
      <c r="C30" s="389"/>
      <c r="D30" s="389"/>
      <c r="E30" s="389"/>
      <c r="F30" s="389"/>
      <c r="G30" s="389"/>
      <c r="H30" s="389"/>
      <c r="I30" s="389"/>
      <c r="J30" s="389"/>
      <c r="K30" s="389"/>
      <c r="L30" s="389"/>
      <c r="M30" s="389"/>
      <c r="N30" s="389"/>
      <c r="O30" s="118">
        <f>SUM(O4:O28)</f>
        <v>0</v>
      </c>
    </row>
    <row r="32" spans="1:15" s="311" customFormat="1" ht="13.8">
      <c r="A32" s="312" t="s">
        <v>98</v>
      </c>
    </row>
    <row r="33" spans="1:12" s="311" customFormat="1" ht="13.8">
      <c r="A33" s="312" t="s">
        <v>40</v>
      </c>
    </row>
    <row r="34" spans="1:12" s="311" customFormat="1" ht="13.8">
      <c r="A34" s="313" t="s">
        <v>96</v>
      </c>
      <c r="B34" s="313"/>
      <c r="C34" s="313"/>
      <c r="D34" s="313"/>
      <c r="E34" s="313"/>
      <c r="F34" s="313"/>
      <c r="G34" s="313"/>
      <c r="H34" s="313"/>
      <c r="I34" s="313"/>
      <c r="J34" s="313"/>
      <c r="K34" s="313"/>
      <c r="L34" s="314"/>
    </row>
    <row r="35" spans="1:12" s="311" customFormat="1" ht="13.8">
      <c r="A35" s="383" t="s">
        <v>42</v>
      </c>
      <c r="B35" s="311" t="s">
        <v>41</v>
      </c>
      <c r="L35" s="314"/>
    </row>
    <row r="36" spans="1:12" s="311" customFormat="1" ht="13.8">
      <c r="A36" s="399"/>
      <c r="B36" s="311" t="s">
        <v>49</v>
      </c>
      <c r="L36" s="314"/>
    </row>
    <row r="37" spans="1:12" s="311" customFormat="1" ht="13.8">
      <c r="A37" s="315" t="s">
        <v>43</v>
      </c>
      <c r="B37" s="316" t="s">
        <v>54</v>
      </c>
      <c r="C37" s="316"/>
      <c r="D37" s="316"/>
      <c r="E37" s="316"/>
      <c r="F37" s="317"/>
      <c r="G37" s="317"/>
      <c r="H37" s="316"/>
      <c r="I37" s="316"/>
      <c r="J37" s="316"/>
      <c r="K37" s="317">
        <v>90</v>
      </c>
      <c r="L37" s="314"/>
    </row>
    <row r="38" spans="1:12" s="311" customFormat="1" ht="13.8">
      <c r="A38" s="315" t="s">
        <v>44</v>
      </c>
      <c r="B38" s="316" t="s">
        <v>55</v>
      </c>
      <c r="C38" s="316"/>
      <c r="D38" s="316"/>
      <c r="E38" s="316"/>
      <c r="F38" s="317"/>
      <c r="G38" s="317"/>
      <c r="H38" s="316"/>
      <c r="I38" s="316"/>
      <c r="J38" s="316"/>
      <c r="K38" s="317">
        <v>40</v>
      </c>
      <c r="L38" s="314"/>
    </row>
    <row r="39" spans="1:12" s="311" customFormat="1" ht="13.8">
      <c r="A39" s="315" t="s">
        <v>45</v>
      </c>
      <c r="B39" s="316" t="s">
        <v>56</v>
      </c>
      <c r="C39" s="316"/>
      <c r="D39" s="316"/>
      <c r="E39" s="316"/>
      <c r="F39" s="318"/>
      <c r="G39" s="318"/>
      <c r="H39" s="316"/>
      <c r="I39" s="316"/>
      <c r="J39" s="316"/>
      <c r="K39" s="319" t="s">
        <v>50</v>
      </c>
      <c r="L39" s="314"/>
    </row>
    <row r="40" spans="1:12" s="311" customFormat="1" ht="13.8">
      <c r="A40" s="315" t="s">
        <v>46</v>
      </c>
      <c r="B40" s="316" t="s">
        <v>57</v>
      </c>
      <c r="C40" s="316"/>
      <c r="D40" s="316"/>
      <c r="E40" s="316"/>
      <c r="F40" s="317"/>
      <c r="G40" s="317"/>
      <c r="H40" s="316"/>
      <c r="I40" s="316"/>
      <c r="J40" s="316"/>
      <c r="K40" s="317">
        <v>20</v>
      </c>
      <c r="L40" s="314"/>
    </row>
    <row r="41" spans="1:12" s="311" customFormat="1" ht="13.8">
      <c r="A41" s="320" t="s">
        <v>47</v>
      </c>
      <c r="B41" s="311" t="s">
        <v>58</v>
      </c>
      <c r="F41" s="321"/>
      <c r="G41" s="321"/>
      <c r="K41" s="322" t="s">
        <v>51</v>
      </c>
      <c r="L41" s="314"/>
    </row>
    <row r="42" spans="1:12" s="311" customFormat="1" ht="13.8">
      <c r="L42" s="314"/>
    </row>
    <row r="43" spans="1:12" s="311" customFormat="1" ht="13.8">
      <c r="A43" s="311" t="s">
        <v>48</v>
      </c>
      <c r="L43" s="314"/>
    </row>
    <row r="44" spans="1:12" s="311" customFormat="1" ht="13.8">
      <c r="A44" s="313" t="s">
        <v>97</v>
      </c>
      <c r="B44" s="313"/>
      <c r="C44" s="313"/>
      <c r="D44" s="313"/>
      <c r="E44" s="313"/>
      <c r="F44" s="313"/>
      <c r="G44" s="313"/>
      <c r="H44" s="313"/>
      <c r="I44" s="313"/>
      <c r="J44" s="313"/>
      <c r="K44" s="313"/>
      <c r="L44" s="314"/>
    </row>
    <row r="45" spans="1:12" s="311" customFormat="1" ht="13.8">
      <c r="A45" s="383" t="s">
        <v>42</v>
      </c>
      <c r="B45" s="311" t="s">
        <v>41</v>
      </c>
      <c r="L45" s="314"/>
    </row>
    <row r="46" spans="1:12" s="311" customFormat="1" ht="13.8">
      <c r="A46" s="384"/>
      <c r="B46" s="311" t="s">
        <v>49</v>
      </c>
    </row>
    <row r="47" spans="1:12" s="311" customFormat="1" ht="13.8">
      <c r="A47" s="384" t="s">
        <v>43</v>
      </c>
      <c r="B47" s="311" t="s">
        <v>95</v>
      </c>
    </row>
    <row r="48" spans="1:12" s="311" customFormat="1" ht="13.8">
      <c r="A48" s="384"/>
      <c r="B48" s="311" t="s">
        <v>94</v>
      </c>
    </row>
    <row r="49" spans="1:1" s="311" customFormat="1" ht="13.8"/>
    <row r="50" spans="1:1" s="311" customFormat="1" ht="18">
      <c r="A50" s="305" t="s">
        <v>59</v>
      </c>
    </row>
    <row r="51" spans="1:1" s="311" customFormat="1" ht="13.8"/>
    <row r="52" spans="1:1" s="311" customFormat="1" ht="13.8"/>
    <row r="53" spans="1:1" s="311" customFormat="1" ht="13.8"/>
    <row r="54" spans="1:1" s="311" customFormat="1" ht="13.8"/>
    <row r="55" spans="1:1" s="311" customFormat="1" ht="13.8"/>
    <row r="56" spans="1:1" s="311" customFormat="1" ht="13.8"/>
    <row r="57" spans="1:1" s="311" customFormat="1" ht="13.8"/>
    <row r="58" spans="1:1" s="311" customFormat="1" ht="13.8"/>
    <row r="59" spans="1:1" s="311" customFormat="1" ht="13.8"/>
    <row r="60" spans="1:1" s="311" customFormat="1" ht="13.8"/>
    <row r="61" spans="1:1" s="311" customFormat="1" ht="13.8"/>
    <row r="62" spans="1:1" s="311" customFormat="1" ht="13.8"/>
    <row r="63" spans="1:1" s="311" customFormat="1" ht="13.8"/>
    <row r="64" spans="1:1" s="311" customFormat="1" ht="13.8"/>
  </sheetData>
  <sheetProtection algorithmName="SHA-512" hashValue="p5WdxzkkZ7FxGa51PTrei/9aWM3B7/kK69P0wnE2RbWGODjYeHkXC+RBBLvZS+RnQXBvs46CfCBwrNGkp3byFw==" saltValue="BdbI0I0VvrfOMeWDLUZN5A==" spinCount="100000" sheet="1" selectLockedCells="1"/>
  <mergeCells count="10">
    <mergeCell ref="A45:A46"/>
    <mergeCell ref="A47:A48"/>
    <mergeCell ref="A29:C29"/>
    <mergeCell ref="A30:N30"/>
    <mergeCell ref="A1:O1"/>
    <mergeCell ref="A2:A3"/>
    <mergeCell ref="B2:B3"/>
    <mergeCell ref="C2:C3"/>
    <mergeCell ref="A35:A36"/>
    <mergeCell ref="D2:D3"/>
  </mergeCells>
  <pageMargins left="0.47244094488188981" right="0.47244094488188981" top="0.43307086614173229" bottom="0.47244094488188981" header="0.31496062992125984" footer="0.23622047244094491"/>
  <pageSetup paperSize="9" scale="48" orientation="landscape" r:id="rId1"/>
  <headerFooter>
    <oddFooter>&amp;RΚΟΣΤΟΣ ΤΑΞΙΔΙΩΝ / TRAVEL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DATA!$A$44:$A$50</xm:f>
          </x14:formula1>
          <xm:sqref>D4:D28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zoomScale="70" zoomScaleNormal="70" zoomScaleSheetLayoutView="70" workbookViewId="0">
      <selection activeCell="B4" sqref="B4"/>
    </sheetView>
  </sheetViews>
  <sheetFormatPr defaultColWidth="9.109375" defaultRowHeight="14.4"/>
  <cols>
    <col min="1" max="1" width="6" style="1" customWidth="1"/>
    <col min="2" max="2" width="56.109375" style="1" customWidth="1"/>
    <col min="3" max="3" width="37.88671875" style="1" customWidth="1"/>
    <col min="4" max="4" width="27.33203125" style="1" customWidth="1"/>
    <col min="5" max="9" width="17.33203125" style="1" customWidth="1"/>
    <col min="10" max="10" width="14.44140625" style="1" customWidth="1"/>
    <col min="11" max="11" width="24.5546875" style="1" customWidth="1"/>
    <col min="12" max="16384" width="9.109375" style="1"/>
  </cols>
  <sheetData>
    <row r="1" spans="1:11" ht="52.2" customHeight="1" thickBot="1">
      <c r="A1" s="404" t="s">
        <v>155</v>
      </c>
      <c r="B1" s="405"/>
      <c r="C1" s="405"/>
      <c r="D1" s="405"/>
      <c r="E1" s="405"/>
      <c r="F1" s="405"/>
      <c r="G1" s="405"/>
      <c r="H1" s="405"/>
      <c r="I1" s="405"/>
      <c r="J1" s="405"/>
      <c r="K1" s="406"/>
    </row>
    <row r="2" spans="1:11" s="97" customFormat="1" ht="86.4">
      <c r="A2" s="407" t="s">
        <v>185</v>
      </c>
      <c r="B2" s="409" t="s">
        <v>264</v>
      </c>
      <c r="C2" s="411" t="s">
        <v>187</v>
      </c>
      <c r="D2" s="415" t="s">
        <v>166</v>
      </c>
      <c r="E2" s="192" t="s">
        <v>17</v>
      </c>
      <c r="F2" s="193" t="s">
        <v>18</v>
      </c>
      <c r="G2" s="193" t="s">
        <v>19</v>
      </c>
      <c r="H2" s="194" t="s">
        <v>20</v>
      </c>
      <c r="I2" s="194" t="s">
        <v>92</v>
      </c>
      <c r="J2" s="13" t="s">
        <v>177</v>
      </c>
      <c r="K2" s="14" t="s">
        <v>14</v>
      </c>
    </row>
    <row r="3" spans="1:11" s="97" customFormat="1" ht="15" thickBot="1">
      <c r="A3" s="408"/>
      <c r="B3" s="410"/>
      <c r="C3" s="412"/>
      <c r="D3" s="416"/>
      <c r="E3" s="16" t="s">
        <v>7</v>
      </c>
      <c r="F3" s="17" t="s">
        <v>8</v>
      </c>
      <c r="G3" s="17" t="s">
        <v>10</v>
      </c>
      <c r="H3" s="18" t="s">
        <v>11</v>
      </c>
      <c r="I3" s="18" t="s">
        <v>21</v>
      </c>
      <c r="J3" s="19" t="s">
        <v>36</v>
      </c>
      <c r="K3" s="15" t="s">
        <v>93</v>
      </c>
    </row>
    <row r="4" spans="1:11" s="98" customFormat="1" ht="30" customHeight="1">
      <c r="A4" s="86">
        <v>1</v>
      </c>
      <c r="B4" s="176"/>
      <c r="C4" s="177"/>
      <c r="D4" s="200"/>
      <c r="E4" s="20"/>
      <c r="F4" s="120"/>
      <c r="G4" s="125"/>
      <c r="H4" s="89"/>
      <c r="I4" s="147"/>
      <c r="J4" s="128"/>
      <c r="K4" s="203">
        <f>IF(D4="",0,IF(I4="",0,E4*F4*G4*J4*(H4/I4)))</f>
        <v>0</v>
      </c>
    </row>
    <row r="5" spans="1:11" s="98" customFormat="1" ht="30" customHeight="1">
      <c r="A5" s="87">
        <v>2</v>
      </c>
      <c r="B5" s="169"/>
      <c r="C5" s="178"/>
      <c r="D5" s="200"/>
      <c r="E5" s="21"/>
      <c r="F5" s="122"/>
      <c r="G5" s="126"/>
      <c r="H5" s="26"/>
      <c r="I5" s="148"/>
      <c r="J5" s="129"/>
      <c r="K5" s="203">
        <f>IF(D5="",0,IF(I5="",0,E5*F5*G5*J5*(H5/I5)))</f>
        <v>0</v>
      </c>
    </row>
    <row r="6" spans="1:11" s="98" customFormat="1" ht="30" customHeight="1">
      <c r="A6" s="87">
        <v>3</v>
      </c>
      <c r="B6" s="169"/>
      <c r="C6" s="178"/>
      <c r="D6" s="200"/>
      <c r="E6" s="21"/>
      <c r="F6" s="122"/>
      <c r="G6" s="126"/>
      <c r="H6" s="26"/>
      <c r="I6" s="148"/>
      <c r="J6" s="129"/>
      <c r="K6" s="203">
        <f t="shared" ref="K6:K23" si="0">IF(D6="",0,IF(I6="",0,E6*F6*G6*J6*(H6/I6)))</f>
        <v>0</v>
      </c>
    </row>
    <row r="7" spans="1:11" s="98" customFormat="1" ht="30" customHeight="1">
      <c r="A7" s="87">
        <v>4</v>
      </c>
      <c r="B7" s="169"/>
      <c r="C7" s="178"/>
      <c r="D7" s="200"/>
      <c r="E7" s="21"/>
      <c r="F7" s="122"/>
      <c r="G7" s="126"/>
      <c r="H7" s="26"/>
      <c r="I7" s="148"/>
      <c r="J7" s="129"/>
      <c r="K7" s="203">
        <f t="shared" si="0"/>
        <v>0</v>
      </c>
    </row>
    <row r="8" spans="1:11" s="98" customFormat="1" ht="30" customHeight="1">
      <c r="A8" s="87">
        <v>5</v>
      </c>
      <c r="B8" s="169"/>
      <c r="C8" s="178"/>
      <c r="D8" s="200"/>
      <c r="E8" s="21"/>
      <c r="F8" s="122"/>
      <c r="G8" s="126"/>
      <c r="H8" s="26"/>
      <c r="I8" s="148"/>
      <c r="J8" s="129"/>
      <c r="K8" s="203">
        <f t="shared" si="0"/>
        <v>0</v>
      </c>
    </row>
    <row r="9" spans="1:11" s="98" customFormat="1" ht="30" customHeight="1">
      <c r="A9" s="87">
        <v>6</v>
      </c>
      <c r="B9" s="169"/>
      <c r="C9" s="178"/>
      <c r="D9" s="200"/>
      <c r="E9" s="21"/>
      <c r="F9" s="122"/>
      <c r="G9" s="126"/>
      <c r="H9" s="26"/>
      <c r="I9" s="148"/>
      <c r="J9" s="129"/>
      <c r="K9" s="203">
        <f t="shared" si="0"/>
        <v>0</v>
      </c>
    </row>
    <row r="10" spans="1:11" s="98" customFormat="1" ht="30" customHeight="1">
      <c r="A10" s="87">
        <v>7</v>
      </c>
      <c r="B10" s="169"/>
      <c r="C10" s="178"/>
      <c r="D10" s="200"/>
      <c r="E10" s="21"/>
      <c r="F10" s="122"/>
      <c r="G10" s="126"/>
      <c r="H10" s="26"/>
      <c r="I10" s="148"/>
      <c r="J10" s="129"/>
      <c r="K10" s="203">
        <f t="shared" si="0"/>
        <v>0</v>
      </c>
    </row>
    <row r="11" spans="1:11" s="98" customFormat="1" ht="30" customHeight="1">
      <c r="A11" s="87">
        <v>8</v>
      </c>
      <c r="B11" s="169"/>
      <c r="C11" s="178"/>
      <c r="D11" s="200"/>
      <c r="E11" s="21"/>
      <c r="F11" s="122"/>
      <c r="G11" s="126"/>
      <c r="H11" s="26"/>
      <c r="I11" s="148"/>
      <c r="J11" s="129"/>
      <c r="K11" s="203">
        <f t="shared" si="0"/>
        <v>0</v>
      </c>
    </row>
    <row r="12" spans="1:11" s="98" customFormat="1" ht="30" customHeight="1">
      <c r="A12" s="87">
        <v>9</v>
      </c>
      <c r="B12" s="169"/>
      <c r="C12" s="178"/>
      <c r="D12" s="200"/>
      <c r="E12" s="21"/>
      <c r="F12" s="122"/>
      <c r="G12" s="126"/>
      <c r="H12" s="26"/>
      <c r="I12" s="148"/>
      <c r="J12" s="129"/>
      <c r="K12" s="203">
        <f t="shared" si="0"/>
        <v>0</v>
      </c>
    </row>
    <row r="13" spans="1:11" s="98" customFormat="1" ht="30" customHeight="1">
      <c r="A13" s="87">
        <v>10</v>
      </c>
      <c r="B13" s="169"/>
      <c r="C13" s="178"/>
      <c r="D13" s="200"/>
      <c r="E13" s="21"/>
      <c r="F13" s="122"/>
      <c r="G13" s="126"/>
      <c r="H13" s="26"/>
      <c r="I13" s="148"/>
      <c r="J13" s="129"/>
      <c r="K13" s="203">
        <f t="shared" si="0"/>
        <v>0</v>
      </c>
    </row>
    <row r="14" spans="1:11" s="98" customFormat="1" ht="30" customHeight="1">
      <c r="A14" s="87">
        <v>11</v>
      </c>
      <c r="B14" s="169"/>
      <c r="C14" s="178"/>
      <c r="D14" s="200"/>
      <c r="E14" s="21"/>
      <c r="F14" s="122"/>
      <c r="G14" s="126"/>
      <c r="H14" s="26"/>
      <c r="I14" s="148"/>
      <c r="J14" s="129"/>
      <c r="K14" s="203">
        <f t="shared" si="0"/>
        <v>0</v>
      </c>
    </row>
    <row r="15" spans="1:11" s="98" customFormat="1" ht="30" customHeight="1">
      <c r="A15" s="87">
        <v>12</v>
      </c>
      <c r="B15" s="169"/>
      <c r="C15" s="178"/>
      <c r="D15" s="200"/>
      <c r="E15" s="21"/>
      <c r="F15" s="122"/>
      <c r="G15" s="126"/>
      <c r="H15" s="26"/>
      <c r="I15" s="148"/>
      <c r="J15" s="129"/>
      <c r="K15" s="203">
        <f t="shared" si="0"/>
        <v>0</v>
      </c>
    </row>
    <row r="16" spans="1:11" s="98" customFormat="1" ht="30" customHeight="1">
      <c r="A16" s="87">
        <v>13</v>
      </c>
      <c r="B16" s="169"/>
      <c r="C16" s="178"/>
      <c r="D16" s="200"/>
      <c r="E16" s="21"/>
      <c r="F16" s="122"/>
      <c r="G16" s="126"/>
      <c r="H16" s="26"/>
      <c r="I16" s="148"/>
      <c r="J16" s="129"/>
      <c r="K16" s="203">
        <f t="shared" si="0"/>
        <v>0</v>
      </c>
    </row>
    <row r="17" spans="1:11" s="98" customFormat="1" ht="30" customHeight="1">
      <c r="A17" s="87">
        <v>14</v>
      </c>
      <c r="B17" s="169"/>
      <c r="C17" s="178"/>
      <c r="D17" s="200"/>
      <c r="E17" s="21"/>
      <c r="F17" s="122"/>
      <c r="G17" s="126"/>
      <c r="H17" s="26"/>
      <c r="I17" s="148"/>
      <c r="J17" s="129"/>
      <c r="K17" s="203">
        <f t="shared" si="0"/>
        <v>0</v>
      </c>
    </row>
    <row r="18" spans="1:11" s="98" customFormat="1" ht="30" customHeight="1">
      <c r="A18" s="87">
        <v>15</v>
      </c>
      <c r="B18" s="169"/>
      <c r="C18" s="178"/>
      <c r="D18" s="200"/>
      <c r="E18" s="21"/>
      <c r="F18" s="122"/>
      <c r="G18" s="126"/>
      <c r="H18" s="26"/>
      <c r="I18" s="148"/>
      <c r="J18" s="129"/>
      <c r="K18" s="203">
        <f t="shared" si="0"/>
        <v>0</v>
      </c>
    </row>
    <row r="19" spans="1:11" s="98" customFormat="1" ht="30" customHeight="1">
      <c r="A19" s="87">
        <v>16</v>
      </c>
      <c r="B19" s="169"/>
      <c r="C19" s="178"/>
      <c r="D19" s="200"/>
      <c r="E19" s="21"/>
      <c r="F19" s="122"/>
      <c r="G19" s="126"/>
      <c r="H19" s="26"/>
      <c r="I19" s="148"/>
      <c r="J19" s="129"/>
      <c r="K19" s="203">
        <f t="shared" si="0"/>
        <v>0</v>
      </c>
    </row>
    <row r="20" spans="1:11" s="98" customFormat="1" ht="30" customHeight="1">
      <c r="A20" s="87">
        <v>17</v>
      </c>
      <c r="B20" s="169"/>
      <c r="C20" s="178"/>
      <c r="D20" s="200"/>
      <c r="E20" s="21"/>
      <c r="F20" s="122"/>
      <c r="G20" s="126"/>
      <c r="H20" s="26"/>
      <c r="I20" s="148"/>
      <c r="J20" s="129"/>
      <c r="K20" s="203">
        <f t="shared" si="0"/>
        <v>0</v>
      </c>
    </row>
    <row r="21" spans="1:11" s="98" customFormat="1" ht="30" customHeight="1">
      <c r="A21" s="87">
        <v>18</v>
      </c>
      <c r="B21" s="169"/>
      <c r="C21" s="178"/>
      <c r="D21" s="200"/>
      <c r="E21" s="21"/>
      <c r="F21" s="122"/>
      <c r="G21" s="126"/>
      <c r="H21" s="26"/>
      <c r="I21" s="148"/>
      <c r="J21" s="129"/>
      <c r="K21" s="203">
        <f t="shared" si="0"/>
        <v>0</v>
      </c>
    </row>
    <row r="22" spans="1:11" s="98" customFormat="1" ht="30" customHeight="1">
      <c r="A22" s="87">
        <v>19</v>
      </c>
      <c r="B22" s="169"/>
      <c r="C22" s="178"/>
      <c r="D22" s="200"/>
      <c r="E22" s="21"/>
      <c r="F22" s="122"/>
      <c r="G22" s="126"/>
      <c r="H22" s="26"/>
      <c r="I22" s="148"/>
      <c r="J22" s="129"/>
      <c r="K22" s="203">
        <f t="shared" si="0"/>
        <v>0</v>
      </c>
    </row>
    <row r="23" spans="1:11" s="98" customFormat="1" ht="30" customHeight="1" thickBot="1">
      <c r="A23" s="88">
        <v>20</v>
      </c>
      <c r="B23" s="179"/>
      <c r="C23" s="180"/>
      <c r="D23" s="200"/>
      <c r="E23" s="101"/>
      <c r="F23" s="123"/>
      <c r="G23" s="127"/>
      <c r="H23" s="91"/>
      <c r="I23" s="149"/>
      <c r="J23" s="130"/>
      <c r="K23" s="203">
        <f t="shared" si="0"/>
        <v>0</v>
      </c>
    </row>
    <row r="24" spans="1:11" s="304" customFormat="1" ht="18.600000000000001" thickBot="1">
      <c r="A24" s="413" t="s">
        <v>15</v>
      </c>
      <c r="B24" s="414"/>
      <c r="C24" s="414"/>
      <c r="D24" s="195"/>
      <c r="E24" s="22">
        <f>SUM(E4:E23)</f>
        <v>0</v>
      </c>
      <c r="F24" s="23"/>
      <c r="G24" s="23"/>
      <c r="H24" s="23"/>
      <c r="I24" s="85"/>
      <c r="J24" s="24"/>
      <c r="K24" s="25"/>
    </row>
    <row r="25" spans="1:11" s="304" customFormat="1" ht="28.5" customHeight="1" thickBot="1">
      <c r="A25" s="402" t="s">
        <v>22</v>
      </c>
      <c r="B25" s="403"/>
      <c r="C25" s="403"/>
      <c r="D25" s="403"/>
      <c r="E25" s="403"/>
      <c r="F25" s="403"/>
      <c r="G25" s="403"/>
      <c r="H25" s="403"/>
      <c r="I25" s="403"/>
      <c r="J25" s="403"/>
      <c r="K25" s="124">
        <f>SUM(K4:K24)</f>
        <v>0</v>
      </c>
    </row>
    <row r="27" spans="1:11" ht="18.75" customHeight="1">
      <c r="B27" s="305" t="s">
        <v>100</v>
      </c>
      <c r="C27" s="306"/>
      <c r="D27" s="306"/>
    </row>
    <row r="28" spans="1:11" ht="18.75" customHeight="1">
      <c r="B28" s="287" t="s">
        <v>117</v>
      </c>
    </row>
    <row r="29" spans="1:11" ht="18.75" customHeight="1">
      <c r="B29" s="287" t="s">
        <v>118</v>
      </c>
    </row>
    <row r="30" spans="1:11" ht="18.75" customHeight="1">
      <c r="B30" s="287"/>
    </row>
    <row r="31" spans="1:11" ht="18">
      <c r="B31" s="287"/>
    </row>
    <row r="32" spans="1:11" ht="18">
      <c r="B32" s="287"/>
    </row>
    <row r="33" spans="2:2" ht="18">
      <c r="B33" s="287"/>
    </row>
    <row r="34" spans="2:2" ht="18">
      <c r="B34" s="287"/>
    </row>
  </sheetData>
  <sheetProtection algorithmName="SHA-512" hashValue="tiYv6FPY4kiviuuGUbAp6ab2BvUqAYAqN2lPrzNt2JnFBEA0eKWxFf81ZnEz6Sn13Rew31jnvRgPQAmtnsYYmA==" saltValue="OhxNnAwz4ZCjJ1+AZ1zbdQ==" spinCount="100000" sheet="1" selectLockedCells="1"/>
  <mergeCells count="7">
    <mergeCell ref="A25:J25"/>
    <mergeCell ref="A1:K1"/>
    <mergeCell ref="A2:A3"/>
    <mergeCell ref="B2:B3"/>
    <mergeCell ref="C2:C3"/>
    <mergeCell ref="A24:C24"/>
    <mergeCell ref="D2:D3"/>
  </mergeCells>
  <printOptions horizontalCentered="1"/>
  <pageMargins left="0.51181102362204722" right="0.47244094488188981" top="0.43" bottom="0.43307086614173229" header="0.23622047244094491" footer="0.27559055118110237"/>
  <pageSetup paperSize="9" scale="54" orientation="landscape" r:id="rId1"/>
  <headerFooter>
    <oddFooter>&amp;RΑξία απόσβεσης για καινούριο ή μεταχειρισμένο εξοπλισμό / Depreciation value for new or second hand equipment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DATA!$A$44:$A$50</xm:f>
          </x14:formula1>
          <xm:sqref>D4:D23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4">
    <pageSetUpPr fitToPage="1"/>
  </sheetPr>
  <dimension ref="A1:G30"/>
  <sheetViews>
    <sheetView zoomScale="70" zoomScaleNormal="70" workbookViewId="0">
      <selection activeCell="B4" sqref="B4"/>
    </sheetView>
  </sheetViews>
  <sheetFormatPr defaultColWidth="9.109375" defaultRowHeight="14.4"/>
  <cols>
    <col min="1" max="1" width="6" style="1" customWidth="1"/>
    <col min="2" max="2" width="70" style="1" customWidth="1"/>
    <col min="3" max="3" width="51.88671875" style="1" customWidth="1"/>
    <col min="4" max="4" width="27.5546875" style="1" customWidth="1"/>
    <col min="5" max="5" width="20" style="1" customWidth="1"/>
    <col min="6" max="6" width="21.33203125" style="1" customWidth="1"/>
    <col min="7" max="7" width="21.88671875" style="1" customWidth="1"/>
    <col min="8" max="16384" width="9.109375" style="1"/>
  </cols>
  <sheetData>
    <row r="1" spans="1:7" ht="26.4" thickBot="1">
      <c r="A1" s="417" t="s">
        <v>16</v>
      </c>
      <c r="B1" s="418"/>
      <c r="C1" s="418"/>
      <c r="D1" s="418"/>
      <c r="E1" s="418"/>
      <c r="F1" s="418"/>
      <c r="G1" s="419"/>
    </row>
    <row r="2" spans="1:7" s="97" customFormat="1" ht="57" customHeight="1">
      <c r="A2" s="407" t="s">
        <v>185</v>
      </c>
      <c r="B2" s="411" t="s">
        <v>264</v>
      </c>
      <c r="C2" s="415" t="s">
        <v>187</v>
      </c>
      <c r="D2" s="415" t="s">
        <v>166</v>
      </c>
      <c r="E2" s="192" t="s">
        <v>17</v>
      </c>
      <c r="F2" s="13" t="s">
        <v>18</v>
      </c>
      <c r="G2" s="239" t="s">
        <v>267</v>
      </c>
    </row>
    <row r="3" spans="1:7" s="97" customFormat="1" ht="15" thickBot="1">
      <c r="A3" s="408"/>
      <c r="B3" s="412"/>
      <c r="C3" s="416"/>
      <c r="D3" s="416"/>
      <c r="E3" s="16" t="s">
        <v>7</v>
      </c>
      <c r="F3" s="19" t="s">
        <v>8</v>
      </c>
      <c r="G3" s="15"/>
    </row>
    <row r="4" spans="1:7" s="98" customFormat="1" ht="30" customHeight="1">
      <c r="A4" s="204">
        <v>1</v>
      </c>
      <c r="B4" s="177"/>
      <c r="C4" s="209"/>
      <c r="D4" s="200"/>
      <c r="E4" s="20"/>
      <c r="F4" s="150"/>
      <c r="G4" s="121">
        <f>IF(D4="",0,IF(B4="",0,E4*F4))</f>
        <v>0</v>
      </c>
    </row>
    <row r="5" spans="1:7" s="98" customFormat="1" ht="30" customHeight="1">
      <c r="A5" s="205">
        <v>2</v>
      </c>
      <c r="B5" s="178"/>
      <c r="C5" s="201"/>
      <c r="D5" s="200"/>
      <c r="E5" s="21"/>
      <c r="F5" s="151"/>
      <c r="G5" s="121">
        <f t="shared" ref="G5:G23" si="0">IF(D5="",0,IF(B5="",0,E5*F5))</f>
        <v>0</v>
      </c>
    </row>
    <row r="6" spans="1:7" s="98" customFormat="1" ht="30" customHeight="1">
      <c r="A6" s="205">
        <v>3</v>
      </c>
      <c r="B6" s="178"/>
      <c r="C6" s="201"/>
      <c r="D6" s="200"/>
      <c r="E6" s="21"/>
      <c r="F6" s="151"/>
      <c r="G6" s="121">
        <f t="shared" si="0"/>
        <v>0</v>
      </c>
    </row>
    <row r="7" spans="1:7" s="98" customFormat="1" ht="30" customHeight="1">
      <c r="A7" s="205">
        <v>4</v>
      </c>
      <c r="B7" s="178"/>
      <c r="C7" s="201"/>
      <c r="D7" s="200"/>
      <c r="E7" s="21"/>
      <c r="F7" s="151"/>
      <c r="G7" s="121">
        <f t="shared" si="0"/>
        <v>0</v>
      </c>
    </row>
    <row r="8" spans="1:7" s="98" customFormat="1" ht="30" customHeight="1">
      <c r="A8" s="205">
        <v>5</v>
      </c>
      <c r="B8" s="178"/>
      <c r="C8" s="201"/>
      <c r="D8" s="200"/>
      <c r="E8" s="21"/>
      <c r="F8" s="151"/>
      <c r="G8" s="121">
        <f t="shared" si="0"/>
        <v>0</v>
      </c>
    </row>
    <row r="9" spans="1:7" s="98" customFormat="1" ht="30" customHeight="1">
      <c r="A9" s="205">
        <v>6</v>
      </c>
      <c r="B9" s="178"/>
      <c r="C9" s="201"/>
      <c r="D9" s="200"/>
      <c r="E9" s="21"/>
      <c r="F9" s="151"/>
      <c r="G9" s="121">
        <f t="shared" si="0"/>
        <v>0</v>
      </c>
    </row>
    <row r="10" spans="1:7" s="98" customFormat="1" ht="30" customHeight="1">
      <c r="A10" s="205">
        <v>7</v>
      </c>
      <c r="B10" s="178"/>
      <c r="C10" s="201"/>
      <c r="D10" s="200"/>
      <c r="E10" s="21"/>
      <c r="F10" s="151"/>
      <c r="G10" s="121">
        <f t="shared" si="0"/>
        <v>0</v>
      </c>
    </row>
    <row r="11" spans="1:7" s="98" customFormat="1" ht="30" customHeight="1">
      <c r="A11" s="205">
        <v>8</v>
      </c>
      <c r="B11" s="178"/>
      <c r="C11" s="201"/>
      <c r="D11" s="200"/>
      <c r="E11" s="21"/>
      <c r="F11" s="151"/>
      <c r="G11" s="121">
        <f t="shared" si="0"/>
        <v>0</v>
      </c>
    </row>
    <row r="12" spans="1:7" s="98" customFormat="1" ht="30" customHeight="1">
      <c r="A12" s="205">
        <v>9</v>
      </c>
      <c r="B12" s="178"/>
      <c r="C12" s="201"/>
      <c r="D12" s="200"/>
      <c r="E12" s="21"/>
      <c r="F12" s="151"/>
      <c r="G12" s="121">
        <f t="shared" si="0"/>
        <v>0</v>
      </c>
    </row>
    <row r="13" spans="1:7" s="98" customFormat="1" ht="30" customHeight="1">
      <c r="A13" s="205">
        <v>10</v>
      </c>
      <c r="B13" s="178"/>
      <c r="C13" s="201"/>
      <c r="D13" s="200"/>
      <c r="E13" s="21"/>
      <c r="F13" s="151"/>
      <c r="G13" s="121">
        <f t="shared" si="0"/>
        <v>0</v>
      </c>
    </row>
    <row r="14" spans="1:7" s="98" customFormat="1" ht="30" customHeight="1">
      <c r="A14" s="205">
        <v>11</v>
      </c>
      <c r="B14" s="178"/>
      <c r="C14" s="201"/>
      <c r="D14" s="200"/>
      <c r="E14" s="21"/>
      <c r="F14" s="151"/>
      <c r="G14" s="121">
        <f t="shared" si="0"/>
        <v>0</v>
      </c>
    </row>
    <row r="15" spans="1:7" s="98" customFormat="1" ht="30" customHeight="1">
      <c r="A15" s="205">
        <v>12</v>
      </c>
      <c r="B15" s="178"/>
      <c r="C15" s="201"/>
      <c r="D15" s="200"/>
      <c r="E15" s="21"/>
      <c r="F15" s="151"/>
      <c r="G15" s="121">
        <f t="shared" si="0"/>
        <v>0</v>
      </c>
    </row>
    <row r="16" spans="1:7" s="98" customFormat="1" ht="30" customHeight="1">
      <c r="A16" s="205">
        <v>13</v>
      </c>
      <c r="B16" s="178"/>
      <c r="C16" s="201"/>
      <c r="D16" s="200"/>
      <c r="E16" s="21"/>
      <c r="F16" s="151"/>
      <c r="G16" s="121">
        <f t="shared" si="0"/>
        <v>0</v>
      </c>
    </row>
    <row r="17" spans="1:7" s="98" customFormat="1" ht="30" customHeight="1">
      <c r="A17" s="205">
        <v>14</v>
      </c>
      <c r="B17" s="178"/>
      <c r="C17" s="201"/>
      <c r="D17" s="200"/>
      <c r="E17" s="21"/>
      <c r="F17" s="151"/>
      <c r="G17" s="121">
        <f t="shared" si="0"/>
        <v>0</v>
      </c>
    </row>
    <row r="18" spans="1:7" s="98" customFormat="1" ht="30" customHeight="1">
      <c r="A18" s="205">
        <v>15</v>
      </c>
      <c r="B18" s="178"/>
      <c r="C18" s="201"/>
      <c r="D18" s="200"/>
      <c r="E18" s="21"/>
      <c r="F18" s="151"/>
      <c r="G18" s="121">
        <f t="shared" si="0"/>
        <v>0</v>
      </c>
    </row>
    <row r="19" spans="1:7" s="98" customFormat="1" ht="30" customHeight="1">
      <c r="A19" s="205">
        <v>16</v>
      </c>
      <c r="B19" s="178"/>
      <c r="C19" s="201"/>
      <c r="D19" s="200"/>
      <c r="E19" s="21"/>
      <c r="F19" s="151"/>
      <c r="G19" s="121">
        <f t="shared" si="0"/>
        <v>0</v>
      </c>
    </row>
    <row r="20" spans="1:7" s="98" customFormat="1" ht="30" customHeight="1">
      <c r="A20" s="205">
        <v>17</v>
      </c>
      <c r="B20" s="178"/>
      <c r="C20" s="201"/>
      <c r="D20" s="200"/>
      <c r="E20" s="21"/>
      <c r="F20" s="151"/>
      <c r="G20" s="121">
        <f t="shared" si="0"/>
        <v>0</v>
      </c>
    </row>
    <row r="21" spans="1:7" s="98" customFormat="1" ht="30" customHeight="1">
      <c r="A21" s="205">
        <v>18</v>
      </c>
      <c r="B21" s="178"/>
      <c r="C21" s="201"/>
      <c r="D21" s="200"/>
      <c r="E21" s="21"/>
      <c r="F21" s="151"/>
      <c r="G21" s="121">
        <f t="shared" si="0"/>
        <v>0</v>
      </c>
    </row>
    <row r="22" spans="1:7" s="98" customFormat="1" ht="30" customHeight="1">
      <c r="A22" s="205">
        <v>19</v>
      </c>
      <c r="B22" s="178"/>
      <c r="C22" s="201"/>
      <c r="D22" s="200"/>
      <c r="E22" s="21"/>
      <c r="F22" s="151"/>
      <c r="G22" s="121">
        <f t="shared" si="0"/>
        <v>0</v>
      </c>
    </row>
    <row r="23" spans="1:7" s="98" customFormat="1" ht="30" customHeight="1" thickBot="1">
      <c r="A23" s="206">
        <v>20</v>
      </c>
      <c r="B23" s="207"/>
      <c r="C23" s="202"/>
      <c r="D23" s="208"/>
      <c r="E23" s="101"/>
      <c r="F23" s="152"/>
      <c r="G23" s="121">
        <f t="shared" si="0"/>
        <v>0</v>
      </c>
    </row>
    <row r="24" spans="1:7" s="304" customFormat="1" ht="18.600000000000001" thickBot="1">
      <c r="A24" s="413" t="s">
        <v>15</v>
      </c>
      <c r="B24" s="414"/>
      <c r="C24" s="414"/>
      <c r="D24" s="195"/>
      <c r="E24" s="22">
        <f>SUM(E4:E23)</f>
        <v>0</v>
      </c>
      <c r="F24" s="24"/>
      <c r="G24" s="25"/>
    </row>
    <row r="25" spans="1:7" s="304" customFormat="1" ht="28.5" customHeight="1" thickBot="1">
      <c r="A25" s="402" t="s">
        <v>22</v>
      </c>
      <c r="B25" s="403"/>
      <c r="C25" s="403"/>
      <c r="D25" s="403"/>
      <c r="E25" s="403"/>
      <c r="F25" s="403"/>
      <c r="G25" s="124">
        <f>SUM(G4:G24)</f>
        <v>0</v>
      </c>
    </row>
    <row r="27" spans="1:7" ht="18">
      <c r="B27" s="287" t="s">
        <v>119</v>
      </c>
    </row>
    <row r="28" spans="1:7" ht="18">
      <c r="B28" s="287" t="s">
        <v>120</v>
      </c>
    </row>
    <row r="29" spans="1:7" ht="18">
      <c r="B29" s="287"/>
    </row>
    <row r="30" spans="1:7" ht="18">
      <c r="B30" s="287"/>
    </row>
  </sheetData>
  <sheetProtection algorithmName="SHA-512" hashValue="2xNB4IfXdL5r3xYCxu/+eqLXQP41UbR12OJFE+0UE1OuBZtQ3+QJvWsDGdhnCGXWnS4/5e5VcZsR1Jd7rTn64g==" saltValue="Glc1NmGaLfYJAdekrnLl7A==" spinCount="100000" sheet="1" selectLockedCells="1"/>
  <mergeCells count="7">
    <mergeCell ref="A25:F25"/>
    <mergeCell ref="A1:G1"/>
    <mergeCell ref="A2:A3"/>
    <mergeCell ref="B2:B3"/>
    <mergeCell ref="C2:C3"/>
    <mergeCell ref="A24:C24"/>
    <mergeCell ref="D2:D3"/>
  </mergeCells>
  <printOptions horizontalCentered="1"/>
  <pageMargins left="0.51181102362204722" right="0.47244094488188981" top="0.43307086614173229" bottom="0.51181102362204722" header="0.31496062992125984" footer="0.31496062992125984"/>
  <pageSetup paperSize="9" scale="62" orientation="landscape" r:id="rId1"/>
  <headerFooter>
    <oddFooter>&amp;RΚΟΣΤΟΣ ΕΞΟΠΛΙΣΜΟΥ / EQUIPMENT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DATA!$A$44:$A$50</xm:f>
          </x14:formula1>
          <xm:sqref>D4:D23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Φύλλο5">
    <pageSetUpPr fitToPage="1"/>
  </sheetPr>
  <dimension ref="A1:G22"/>
  <sheetViews>
    <sheetView zoomScale="85" zoomScaleNormal="85" zoomScaleSheetLayoutView="85" workbookViewId="0">
      <selection activeCell="B3" sqref="B3"/>
    </sheetView>
  </sheetViews>
  <sheetFormatPr defaultColWidth="9.109375" defaultRowHeight="14.4"/>
  <cols>
    <col min="1" max="1" width="5.88671875" style="100" customWidth="1"/>
    <col min="2" max="2" width="63.6640625" style="100" customWidth="1"/>
    <col min="3" max="4" width="35.109375" style="100" customWidth="1"/>
    <col min="5" max="5" width="25.109375" style="100" customWidth="1"/>
    <col min="6" max="6" width="15.109375" style="100" customWidth="1"/>
    <col min="7" max="7" width="21" style="100" customWidth="1"/>
    <col min="8" max="16384" width="9.109375" style="100"/>
  </cols>
  <sheetData>
    <row r="1" spans="1:7" ht="26.4" thickBot="1">
      <c r="A1" s="420" t="s">
        <v>121</v>
      </c>
      <c r="B1" s="421"/>
      <c r="C1" s="421"/>
      <c r="D1" s="421"/>
      <c r="E1" s="422"/>
      <c r="F1" s="422"/>
      <c r="G1" s="423"/>
    </row>
    <row r="2" spans="1:7" s="297" customFormat="1" ht="47.4" thickBot="1">
      <c r="A2" s="28" t="s">
        <v>188</v>
      </c>
      <c r="B2" s="29" t="s">
        <v>186</v>
      </c>
      <c r="C2" s="30" t="s">
        <v>187</v>
      </c>
      <c r="D2" s="29" t="s">
        <v>166</v>
      </c>
      <c r="E2" s="213" t="s">
        <v>189</v>
      </c>
      <c r="F2" s="30" t="s">
        <v>190</v>
      </c>
      <c r="G2" s="31" t="s">
        <v>38</v>
      </c>
    </row>
    <row r="3" spans="1:7" s="288" customFormat="1" ht="31.5" customHeight="1">
      <c r="A3" s="303">
        <v>1</v>
      </c>
      <c r="B3" s="173"/>
      <c r="C3" s="210"/>
      <c r="D3" s="217"/>
      <c r="E3" s="214"/>
      <c r="F3" s="90"/>
      <c r="G3" s="219">
        <f>IF(D3="",0,IF(B3="",0,E3*F3))</f>
        <v>0</v>
      </c>
    </row>
    <row r="4" spans="1:7" s="288" customFormat="1" ht="31.5" customHeight="1">
      <c r="A4" s="205">
        <v>2</v>
      </c>
      <c r="B4" s="174"/>
      <c r="C4" s="211"/>
      <c r="D4" s="217"/>
      <c r="E4" s="215"/>
      <c r="F4" s="27"/>
      <c r="G4" s="219">
        <f t="shared" ref="G4:G17" si="0">IF(D4="",0,IF(B4="",0,E4*F4))</f>
        <v>0</v>
      </c>
    </row>
    <row r="5" spans="1:7" s="288" customFormat="1" ht="31.5" customHeight="1">
      <c r="A5" s="205">
        <v>3</v>
      </c>
      <c r="B5" s="174"/>
      <c r="C5" s="211"/>
      <c r="D5" s="217"/>
      <c r="E5" s="215"/>
      <c r="F5" s="27"/>
      <c r="G5" s="219">
        <f t="shared" si="0"/>
        <v>0</v>
      </c>
    </row>
    <row r="6" spans="1:7" s="288" customFormat="1" ht="31.5" customHeight="1">
      <c r="A6" s="205">
        <v>4</v>
      </c>
      <c r="B6" s="174"/>
      <c r="C6" s="211"/>
      <c r="D6" s="217"/>
      <c r="E6" s="215"/>
      <c r="F6" s="27"/>
      <c r="G6" s="219">
        <f t="shared" si="0"/>
        <v>0</v>
      </c>
    </row>
    <row r="7" spans="1:7" s="288" customFormat="1" ht="31.5" customHeight="1">
      <c r="A7" s="205">
        <v>5</v>
      </c>
      <c r="B7" s="174"/>
      <c r="C7" s="211"/>
      <c r="D7" s="217"/>
      <c r="E7" s="215"/>
      <c r="F7" s="27"/>
      <c r="G7" s="219">
        <f t="shared" si="0"/>
        <v>0</v>
      </c>
    </row>
    <row r="8" spans="1:7" s="288" customFormat="1" ht="31.5" customHeight="1">
      <c r="A8" s="205">
        <v>6</v>
      </c>
      <c r="B8" s="174"/>
      <c r="C8" s="211"/>
      <c r="D8" s="217"/>
      <c r="E8" s="215"/>
      <c r="F8" s="27"/>
      <c r="G8" s="219">
        <f t="shared" si="0"/>
        <v>0</v>
      </c>
    </row>
    <row r="9" spans="1:7" s="288" customFormat="1" ht="31.5" customHeight="1">
      <c r="A9" s="205">
        <v>7</v>
      </c>
      <c r="B9" s="174"/>
      <c r="C9" s="211"/>
      <c r="D9" s="217"/>
      <c r="E9" s="215"/>
      <c r="F9" s="27"/>
      <c r="G9" s="219">
        <f t="shared" si="0"/>
        <v>0</v>
      </c>
    </row>
    <row r="10" spans="1:7" s="288" customFormat="1" ht="31.5" customHeight="1">
      <c r="A10" s="205">
        <v>8</v>
      </c>
      <c r="B10" s="174"/>
      <c r="C10" s="211"/>
      <c r="D10" s="217"/>
      <c r="E10" s="215"/>
      <c r="F10" s="27"/>
      <c r="G10" s="219">
        <f t="shared" si="0"/>
        <v>0</v>
      </c>
    </row>
    <row r="11" spans="1:7" s="288" customFormat="1" ht="31.5" customHeight="1">
      <c r="A11" s="205">
        <v>9</v>
      </c>
      <c r="B11" s="174"/>
      <c r="C11" s="211"/>
      <c r="D11" s="217"/>
      <c r="E11" s="215"/>
      <c r="F11" s="27"/>
      <c r="G11" s="219">
        <f t="shared" si="0"/>
        <v>0</v>
      </c>
    </row>
    <row r="12" spans="1:7" s="288" customFormat="1" ht="31.5" customHeight="1">
      <c r="A12" s="205">
        <v>10</v>
      </c>
      <c r="B12" s="174"/>
      <c r="C12" s="211"/>
      <c r="D12" s="217"/>
      <c r="E12" s="215"/>
      <c r="F12" s="27"/>
      <c r="G12" s="219">
        <f t="shared" si="0"/>
        <v>0</v>
      </c>
    </row>
    <row r="13" spans="1:7" s="288" customFormat="1" ht="31.5" customHeight="1">
      <c r="A13" s="205">
        <v>11</v>
      </c>
      <c r="B13" s="174"/>
      <c r="C13" s="211"/>
      <c r="D13" s="217"/>
      <c r="E13" s="215"/>
      <c r="F13" s="27"/>
      <c r="G13" s="219">
        <f t="shared" si="0"/>
        <v>0</v>
      </c>
    </row>
    <row r="14" spans="1:7" s="288" customFormat="1" ht="31.5" customHeight="1">
      <c r="A14" s="205">
        <v>12</v>
      </c>
      <c r="B14" s="174"/>
      <c r="C14" s="211"/>
      <c r="D14" s="217"/>
      <c r="E14" s="215"/>
      <c r="F14" s="27"/>
      <c r="G14" s="219">
        <f t="shared" si="0"/>
        <v>0</v>
      </c>
    </row>
    <row r="15" spans="1:7" s="288" customFormat="1" ht="31.5" customHeight="1">
      <c r="A15" s="205">
        <v>13</v>
      </c>
      <c r="B15" s="174"/>
      <c r="C15" s="211"/>
      <c r="D15" s="217"/>
      <c r="E15" s="215"/>
      <c r="F15" s="27"/>
      <c r="G15" s="219">
        <f t="shared" si="0"/>
        <v>0</v>
      </c>
    </row>
    <row r="16" spans="1:7" s="288" customFormat="1" ht="31.5" customHeight="1">
      <c r="A16" s="205">
        <v>14</v>
      </c>
      <c r="B16" s="174"/>
      <c r="C16" s="211"/>
      <c r="D16" s="217"/>
      <c r="E16" s="215"/>
      <c r="F16" s="27"/>
      <c r="G16" s="219">
        <f t="shared" si="0"/>
        <v>0</v>
      </c>
    </row>
    <row r="17" spans="1:7" s="288" customFormat="1" ht="31.5" customHeight="1" thickBot="1">
      <c r="A17" s="206">
        <v>15</v>
      </c>
      <c r="B17" s="175"/>
      <c r="C17" s="212"/>
      <c r="D17" s="218"/>
      <c r="E17" s="216"/>
      <c r="F17" s="92"/>
      <c r="G17" s="256">
        <f t="shared" si="0"/>
        <v>0</v>
      </c>
    </row>
    <row r="18" spans="1:7" ht="26.4" thickBot="1">
      <c r="A18" s="424" t="s">
        <v>23</v>
      </c>
      <c r="B18" s="425"/>
      <c r="C18" s="425"/>
      <c r="D18" s="425"/>
      <c r="E18" s="425"/>
      <c r="F18" s="425"/>
      <c r="G18" s="257">
        <f>SUM(G3:G17)</f>
        <v>0</v>
      </c>
    </row>
    <row r="19" spans="1:7" ht="13.5" customHeight="1">
      <c r="A19" s="298"/>
      <c r="B19" s="298"/>
      <c r="C19" s="298"/>
      <c r="D19" s="298"/>
      <c r="E19" s="298"/>
      <c r="F19" s="298"/>
      <c r="G19" s="299"/>
    </row>
    <row r="20" spans="1:7">
      <c r="A20" s="300" t="s">
        <v>24</v>
      </c>
    </row>
    <row r="21" spans="1:7">
      <c r="A21" s="301" t="s">
        <v>0</v>
      </c>
      <c r="B21" s="301"/>
      <c r="C21" s="301"/>
      <c r="D21" s="301"/>
      <c r="E21" s="302"/>
      <c r="F21" s="302"/>
      <c r="G21" s="302"/>
    </row>
    <row r="22" spans="1:7">
      <c r="A22" s="300"/>
      <c r="B22" s="300"/>
      <c r="C22" s="300"/>
      <c r="D22" s="300"/>
    </row>
  </sheetData>
  <sheetProtection algorithmName="SHA-512" hashValue="AysKcgrdGzEgpcAnKmXlFhiy34JbqlyNnVeze++xb44Cw6Ew+esSAGqFkuY+5I1FIMcP0P7nuLsyo5OOjCB+OQ==" saltValue="O5WPPITR8yxhSnX1jhZQHQ==" spinCount="100000" sheet="1" selectLockedCells="1"/>
  <mergeCells count="2">
    <mergeCell ref="A1:G1"/>
    <mergeCell ref="A18:F18"/>
  </mergeCells>
  <pageMargins left="0.51181102362204722" right="0.51181102362204722" top="0.74803149606299213" bottom="0.51181102362204722" header="0.31496062992125984" footer="0.31496062992125984"/>
  <pageSetup paperSize="9" scale="67" orientation="landscape" r:id="rId1"/>
  <headerFooter>
    <oddFooter>&amp;RΑναλώσιμα και λοιπές προμήθειες / Consumables &amp; supplies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DATA!$A$44:$A$50</xm:f>
          </x14:formula1>
          <xm:sqref>D3:D17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Φύλλο7">
    <pageSetUpPr fitToPage="1"/>
  </sheetPr>
  <dimension ref="A1:E26"/>
  <sheetViews>
    <sheetView zoomScaleNormal="100" zoomScaleSheetLayoutView="85" workbookViewId="0">
      <selection activeCell="E3" sqref="E3"/>
    </sheetView>
  </sheetViews>
  <sheetFormatPr defaultColWidth="9.109375" defaultRowHeight="14.4"/>
  <cols>
    <col min="1" max="1" width="7.5546875" style="100" customWidth="1"/>
    <col min="2" max="2" width="79.88671875" style="100" customWidth="1"/>
    <col min="3" max="3" width="69" style="100" customWidth="1"/>
    <col min="4" max="4" width="30" style="100" customWidth="1"/>
    <col min="5" max="5" width="21.109375" style="100" customWidth="1"/>
    <col min="6" max="16384" width="9.109375" style="100"/>
  </cols>
  <sheetData>
    <row r="1" spans="1:5" ht="26.4" thickBot="1">
      <c r="A1" s="420" t="s">
        <v>122</v>
      </c>
      <c r="B1" s="421"/>
      <c r="C1" s="421"/>
      <c r="D1" s="421"/>
      <c r="E1" s="426"/>
    </row>
    <row r="2" spans="1:5" s="287" customFormat="1" ht="47.4" thickBot="1">
      <c r="A2" s="187" t="s">
        <v>185</v>
      </c>
      <c r="B2" s="39" t="s">
        <v>186</v>
      </c>
      <c r="C2" s="7" t="s">
        <v>187</v>
      </c>
      <c r="D2" s="30" t="s">
        <v>166</v>
      </c>
      <c r="E2" s="104" t="s">
        <v>184</v>
      </c>
    </row>
    <row r="3" spans="1:5" s="288" customFormat="1" ht="31.5" customHeight="1">
      <c r="A3" s="289">
        <v>1</v>
      </c>
      <c r="B3" s="176" t="s">
        <v>322</v>
      </c>
      <c r="C3" s="167" t="s">
        <v>322</v>
      </c>
      <c r="D3" s="221"/>
      <c r="E3" s="234"/>
    </row>
    <row r="4" spans="1:5" s="288" customFormat="1" ht="31.5" customHeight="1">
      <c r="A4" s="290">
        <v>2</v>
      </c>
      <c r="B4" s="176"/>
      <c r="C4" s="169"/>
      <c r="D4" s="222"/>
      <c r="E4" s="235"/>
    </row>
    <row r="5" spans="1:5" s="288" customFormat="1" ht="31.5" customHeight="1">
      <c r="A5" s="291">
        <v>3</v>
      </c>
      <c r="B5" s="176"/>
      <c r="C5" s="169"/>
      <c r="D5" s="222"/>
      <c r="E5" s="235"/>
    </row>
    <row r="6" spans="1:5" s="288" customFormat="1" ht="31.5" customHeight="1">
      <c r="A6" s="290">
        <v>4</v>
      </c>
      <c r="B6" s="169"/>
      <c r="C6" s="169"/>
      <c r="D6" s="222"/>
      <c r="E6" s="235"/>
    </row>
    <row r="7" spans="1:5" s="288" customFormat="1" ht="31.5" customHeight="1">
      <c r="A7" s="291">
        <v>5</v>
      </c>
      <c r="B7" s="169"/>
      <c r="C7" s="169"/>
      <c r="D7" s="222"/>
      <c r="E7" s="235"/>
    </row>
    <row r="8" spans="1:5" s="288" customFormat="1" ht="31.5" customHeight="1">
      <c r="A8" s="290">
        <v>6</v>
      </c>
      <c r="B8" s="169"/>
      <c r="C8" s="169"/>
      <c r="D8" s="222"/>
      <c r="E8" s="235"/>
    </row>
    <row r="9" spans="1:5" s="288" customFormat="1" ht="31.5" customHeight="1">
      <c r="A9" s="291">
        <v>7</v>
      </c>
      <c r="B9" s="169"/>
      <c r="C9" s="169"/>
      <c r="D9" s="222"/>
      <c r="E9" s="235"/>
    </row>
    <row r="10" spans="1:5" s="288" customFormat="1" ht="31.5" customHeight="1">
      <c r="A10" s="290">
        <v>8</v>
      </c>
      <c r="B10" s="169"/>
      <c r="C10" s="169"/>
      <c r="D10" s="222"/>
      <c r="E10" s="235"/>
    </row>
    <row r="11" spans="1:5" s="288" customFormat="1" ht="31.5" customHeight="1">
      <c r="A11" s="291">
        <v>9</v>
      </c>
      <c r="B11" s="169"/>
      <c r="C11" s="169"/>
      <c r="D11" s="222"/>
      <c r="E11" s="235"/>
    </row>
    <row r="12" spans="1:5" s="288" customFormat="1" ht="31.5" customHeight="1">
      <c r="A12" s="290">
        <v>10</v>
      </c>
      <c r="B12" s="169"/>
      <c r="C12" s="169"/>
      <c r="D12" s="222"/>
      <c r="E12" s="235"/>
    </row>
    <row r="13" spans="1:5" s="288" customFormat="1" ht="31.5" customHeight="1">
      <c r="A13" s="291">
        <v>11</v>
      </c>
      <c r="B13" s="169"/>
      <c r="C13" s="169"/>
      <c r="D13" s="222"/>
      <c r="E13" s="235"/>
    </row>
    <row r="14" spans="1:5" s="288" customFormat="1" ht="31.5" customHeight="1">
      <c r="A14" s="290">
        <v>12</v>
      </c>
      <c r="B14" s="169"/>
      <c r="C14" s="169"/>
      <c r="D14" s="222"/>
      <c r="E14" s="235"/>
    </row>
    <row r="15" spans="1:5" s="288" customFormat="1" ht="31.5" customHeight="1">
      <c r="A15" s="291">
        <v>13</v>
      </c>
      <c r="B15" s="169"/>
      <c r="C15" s="169"/>
      <c r="D15" s="222"/>
      <c r="E15" s="235"/>
    </row>
    <row r="16" spans="1:5" s="288" customFormat="1" ht="31.5" customHeight="1">
      <c r="A16" s="290">
        <v>14</v>
      </c>
      <c r="B16" s="169"/>
      <c r="C16" s="169"/>
      <c r="D16" s="222"/>
      <c r="E16" s="235"/>
    </row>
    <row r="17" spans="1:5" s="288" customFormat="1" ht="31.5" customHeight="1">
      <c r="A17" s="291">
        <v>15</v>
      </c>
      <c r="B17" s="169"/>
      <c r="C17" s="169"/>
      <c r="D17" s="222"/>
      <c r="E17" s="235"/>
    </row>
    <row r="18" spans="1:5" s="288" customFormat="1" ht="31.5" customHeight="1">
      <c r="A18" s="290">
        <v>16</v>
      </c>
      <c r="B18" s="169"/>
      <c r="C18" s="169"/>
      <c r="D18" s="222"/>
      <c r="E18" s="235"/>
    </row>
    <row r="19" spans="1:5" s="288" customFormat="1" ht="31.5" customHeight="1">
      <c r="A19" s="291">
        <v>17</v>
      </c>
      <c r="B19" s="169"/>
      <c r="C19" s="169"/>
      <c r="D19" s="222"/>
      <c r="E19" s="235"/>
    </row>
    <row r="20" spans="1:5" s="288" customFormat="1" ht="31.5" customHeight="1">
      <c r="A20" s="290">
        <v>18</v>
      </c>
      <c r="B20" s="169"/>
      <c r="C20" s="169"/>
      <c r="D20" s="222"/>
      <c r="E20" s="235"/>
    </row>
    <row r="21" spans="1:5" s="288" customFormat="1" ht="31.5" customHeight="1">
      <c r="A21" s="291">
        <v>19</v>
      </c>
      <c r="B21" s="169"/>
      <c r="C21" s="169"/>
      <c r="D21" s="222"/>
      <c r="E21" s="235"/>
    </row>
    <row r="22" spans="1:5" s="288" customFormat="1" ht="31.5" customHeight="1" thickBot="1">
      <c r="A22" s="292">
        <v>20</v>
      </c>
      <c r="B22" s="171"/>
      <c r="C22" s="171"/>
      <c r="D22" s="223"/>
      <c r="E22" s="236"/>
    </row>
    <row r="23" spans="1:5" s="288" customFormat="1" ht="43.5" customHeight="1" thickBot="1">
      <c r="A23" s="93"/>
      <c r="B23" s="93"/>
      <c r="C23" s="35" t="s">
        <v>265</v>
      </c>
      <c r="D23" s="220"/>
      <c r="E23" s="224">
        <f>SUM(E3:E22)</f>
        <v>0</v>
      </c>
    </row>
    <row r="25" spans="1:5">
      <c r="A25" s="100" t="s">
        <v>268</v>
      </c>
    </row>
    <row r="26" spans="1:5">
      <c r="A26" s="100" t="s">
        <v>123</v>
      </c>
    </row>
  </sheetData>
  <sheetProtection algorithmName="SHA-512" hashValue="pFX08h631gpsWbLzEAu+WM1c+mdRpLTIkI4nDXEdQZV26+O+j5KcEklQgKBq8l1ySxEZhUsFvwqPbuZv+VmPIQ==" saltValue="PaHV5clIAwfzSBJY/hDVvw==" spinCount="100000" sheet="1" selectLockedCells="1"/>
  <mergeCells count="1">
    <mergeCell ref="A1:E1"/>
  </mergeCells>
  <pageMargins left="0.51181102362204722" right="0.47244094488188981" top="0.55118110236220474" bottom="0.55118110236220474" header="0.31496062992125984" footer="0.31496062992125984"/>
  <pageSetup paperSize="9" scale="65" orientation="landscape" r:id="rId1"/>
  <headerFooter>
    <oddFooter>&amp;RΚόστος υπεργολαβιών / Cost for subcontracting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DATA!$A$44:$A$50</xm:f>
          </x14:formula1>
          <xm:sqref>D3:D22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Φύλλο8">
    <pageSetUpPr fitToPage="1"/>
  </sheetPr>
  <dimension ref="A1:E45"/>
  <sheetViews>
    <sheetView zoomScaleNormal="100" zoomScaleSheetLayoutView="100" workbookViewId="0">
      <selection activeCell="B3" sqref="B3"/>
    </sheetView>
  </sheetViews>
  <sheetFormatPr defaultColWidth="9.109375" defaultRowHeight="14.4"/>
  <cols>
    <col min="1" max="1" width="5.6640625" style="100" customWidth="1"/>
    <col min="2" max="2" width="78.33203125" style="100" customWidth="1"/>
    <col min="3" max="3" width="52.5546875" style="100" customWidth="1"/>
    <col min="4" max="4" width="28.44140625" style="100" customWidth="1"/>
    <col min="5" max="5" width="18.6640625" style="100" customWidth="1"/>
    <col min="6" max="16384" width="9.109375" style="100"/>
  </cols>
  <sheetData>
    <row r="1" spans="1:5" ht="54.75" customHeight="1" thickBot="1">
      <c r="A1" s="420" t="s">
        <v>259</v>
      </c>
      <c r="B1" s="421"/>
      <c r="C1" s="421"/>
      <c r="D1" s="421"/>
      <c r="E1" s="423"/>
    </row>
    <row r="2" spans="1:5" ht="43.8" thickBot="1">
      <c r="A2" s="32" t="s">
        <v>185</v>
      </c>
      <c r="B2" s="33" t="s">
        <v>186</v>
      </c>
      <c r="C2" s="34" t="s">
        <v>187</v>
      </c>
      <c r="D2" s="104" t="s">
        <v>166</v>
      </c>
      <c r="E2" s="104" t="s">
        <v>184</v>
      </c>
    </row>
    <row r="3" spans="1:5" s="295" customFormat="1" ht="31.5" customHeight="1">
      <c r="A3" s="293">
        <v>1</v>
      </c>
      <c r="B3" s="167"/>
      <c r="C3" s="168"/>
      <c r="D3" s="226"/>
      <c r="E3" s="234"/>
    </row>
    <row r="4" spans="1:5" s="295" customFormat="1" ht="31.5" customHeight="1">
      <c r="A4" s="294">
        <v>2</v>
      </c>
      <c r="B4" s="169"/>
      <c r="C4" s="170"/>
      <c r="D4" s="227"/>
      <c r="E4" s="235"/>
    </row>
    <row r="5" spans="1:5" s="295" customFormat="1" ht="31.5" customHeight="1">
      <c r="A5" s="294">
        <v>3</v>
      </c>
      <c r="B5" s="169"/>
      <c r="C5" s="170"/>
      <c r="D5" s="227"/>
      <c r="E5" s="235"/>
    </row>
    <row r="6" spans="1:5" s="295" customFormat="1" ht="31.5" customHeight="1">
      <c r="A6" s="294">
        <v>4</v>
      </c>
      <c r="B6" s="169"/>
      <c r="C6" s="170"/>
      <c r="D6" s="227"/>
      <c r="E6" s="235"/>
    </row>
    <row r="7" spans="1:5" s="295" customFormat="1" ht="31.5" customHeight="1">
      <c r="A7" s="294">
        <v>5</v>
      </c>
      <c r="B7" s="169"/>
      <c r="C7" s="170"/>
      <c r="D7" s="227"/>
      <c r="E7" s="235"/>
    </row>
    <row r="8" spans="1:5" s="295" customFormat="1" ht="31.5" customHeight="1">
      <c r="A8" s="294">
        <v>6</v>
      </c>
      <c r="B8" s="169"/>
      <c r="C8" s="170"/>
      <c r="D8" s="227"/>
      <c r="E8" s="235"/>
    </row>
    <row r="9" spans="1:5" s="295" customFormat="1" ht="31.5" customHeight="1">
      <c r="A9" s="294">
        <v>7</v>
      </c>
      <c r="B9" s="169"/>
      <c r="C9" s="170"/>
      <c r="D9" s="227"/>
      <c r="E9" s="235"/>
    </row>
    <row r="10" spans="1:5" s="295" customFormat="1" ht="31.5" customHeight="1">
      <c r="A10" s="294">
        <v>8</v>
      </c>
      <c r="B10" s="169"/>
      <c r="C10" s="170"/>
      <c r="D10" s="227"/>
      <c r="E10" s="235"/>
    </row>
    <row r="11" spans="1:5" s="295" customFormat="1" ht="31.5" customHeight="1">
      <c r="A11" s="294">
        <v>9</v>
      </c>
      <c r="B11" s="169"/>
      <c r="C11" s="170"/>
      <c r="D11" s="227"/>
      <c r="E11" s="235"/>
    </row>
    <row r="12" spans="1:5" s="295" customFormat="1" ht="31.5" customHeight="1">
      <c r="A12" s="294">
        <v>10</v>
      </c>
      <c r="B12" s="169"/>
      <c r="C12" s="170"/>
      <c r="D12" s="227"/>
      <c r="E12" s="235"/>
    </row>
    <row r="13" spans="1:5" s="295" customFormat="1" ht="31.5" customHeight="1">
      <c r="A13" s="294">
        <v>11</v>
      </c>
      <c r="B13" s="169"/>
      <c r="C13" s="170"/>
      <c r="D13" s="227"/>
      <c r="E13" s="235"/>
    </row>
    <row r="14" spans="1:5" s="295" customFormat="1" ht="31.5" customHeight="1">
      <c r="A14" s="294">
        <v>12</v>
      </c>
      <c r="B14" s="169"/>
      <c r="C14" s="170"/>
      <c r="D14" s="227"/>
      <c r="E14" s="235"/>
    </row>
    <row r="15" spans="1:5" s="295" customFormat="1" ht="31.5" customHeight="1">
      <c r="A15" s="294">
        <v>13</v>
      </c>
      <c r="B15" s="169"/>
      <c r="C15" s="170"/>
      <c r="D15" s="227"/>
      <c r="E15" s="235"/>
    </row>
    <row r="16" spans="1:5" s="295" customFormat="1" ht="31.5" customHeight="1">
      <c r="A16" s="294">
        <v>14</v>
      </c>
      <c r="B16" s="169"/>
      <c r="C16" s="170"/>
      <c r="D16" s="227"/>
      <c r="E16" s="235"/>
    </row>
    <row r="17" spans="1:5" s="295" customFormat="1" ht="31.5" customHeight="1">
      <c r="A17" s="294">
        <v>15</v>
      </c>
      <c r="B17" s="169"/>
      <c r="C17" s="170"/>
      <c r="D17" s="227"/>
      <c r="E17" s="235"/>
    </row>
    <row r="18" spans="1:5" s="295" customFormat="1" ht="31.5" customHeight="1">
      <c r="A18" s="294">
        <v>16</v>
      </c>
      <c r="B18" s="169"/>
      <c r="C18" s="170"/>
      <c r="D18" s="227"/>
      <c r="E18" s="235"/>
    </row>
    <row r="19" spans="1:5" s="295" customFormat="1" ht="31.5" customHeight="1">
      <c r="A19" s="294">
        <v>17</v>
      </c>
      <c r="B19" s="169"/>
      <c r="C19" s="170"/>
      <c r="D19" s="227"/>
      <c r="E19" s="235"/>
    </row>
    <row r="20" spans="1:5" s="295" customFormat="1" ht="31.5" customHeight="1">
      <c r="A20" s="294">
        <v>18</v>
      </c>
      <c r="B20" s="169"/>
      <c r="C20" s="170"/>
      <c r="D20" s="227"/>
      <c r="E20" s="235"/>
    </row>
    <row r="21" spans="1:5" s="295" customFormat="1" ht="31.5" customHeight="1">
      <c r="A21" s="294">
        <v>19</v>
      </c>
      <c r="B21" s="169"/>
      <c r="C21" s="170"/>
      <c r="D21" s="227"/>
      <c r="E21" s="235"/>
    </row>
    <row r="22" spans="1:5" s="295" customFormat="1" ht="31.5" customHeight="1">
      <c r="A22" s="294">
        <v>20</v>
      </c>
      <c r="B22" s="169"/>
      <c r="C22" s="170"/>
      <c r="D22" s="227"/>
      <c r="E22" s="235"/>
    </row>
    <row r="23" spans="1:5" s="295" customFormat="1" ht="31.5" customHeight="1">
      <c r="A23" s="294">
        <v>21</v>
      </c>
      <c r="B23" s="169"/>
      <c r="C23" s="170"/>
      <c r="D23" s="227"/>
      <c r="E23" s="235"/>
    </row>
    <row r="24" spans="1:5" s="295" customFormat="1" ht="31.5" customHeight="1">
      <c r="A24" s="294">
        <v>22</v>
      </c>
      <c r="B24" s="169"/>
      <c r="C24" s="170"/>
      <c r="D24" s="227"/>
      <c r="E24" s="235"/>
    </row>
    <row r="25" spans="1:5" s="295" customFormat="1" ht="31.5" customHeight="1">
      <c r="A25" s="294">
        <v>23</v>
      </c>
      <c r="B25" s="169"/>
      <c r="C25" s="170"/>
      <c r="D25" s="227"/>
      <c r="E25" s="235"/>
    </row>
    <row r="26" spans="1:5" s="295" customFormat="1" ht="31.5" customHeight="1">
      <c r="A26" s="294">
        <v>24</v>
      </c>
      <c r="B26" s="169"/>
      <c r="C26" s="170"/>
      <c r="D26" s="227"/>
      <c r="E26" s="235"/>
    </row>
    <row r="27" spans="1:5" s="295" customFormat="1" ht="31.5" customHeight="1">
      <c r="A27" s="294">
        <v>25</v>
      </c>
      <c r="B27" s="169"/>
      <c r="C27" s="170"/>
      <c r="D27" s="227"/>
      <c r="E27" s="235"/>
    </row>
    <row r="28" spans="1:5" s="295" customFormat="1" ht="31.5" customHeight="1">
      <c r="A28" s="294">
        <v>26</v>
      </c>
      <c r="B28" s="169"/>
      <c r="C28" s="170"/>
      <c r="D28" s="227"/>
      <c r="E28" s="235"/>
    </row>
    <row r="29" spans="1:5" s="295" customFormat="1" ht="31.5" customHeight="1">
      <c r="A29" s="294">
        <v>27</v>
      </c>
      <c r="B29" s="169"/>
      <c r="C29" s="170"/>
      <c r="D29" s="227"/>
      <c r="E29" s="235"/>
    </row>
    <row r="30" spans="1:5" s="295" customFormat="1" ht="31.5" customHeight="1">
      <c r="A30" s="294">
        <v>28</v>
      </c>
      <c r="B30" s="169"/>
      <c r="C30" s="170"/>
      <c r="D30" s="227"/>
      <c r="E30" s="235"/>
    </row>
    <row r="31" spans="1:5" s="295" customFormat="1" ht="31.5" customHeight="1">
      <c r="A31" s="294">
        <v>29</v>
      </c>
      <c r="B31" s="169"/>
      <c r="C31" s="170"/>
      <c r="D31" s="227"/>
      <c r="E31" s="235"/>
    </row>
    <row r="32" spans="1:5" s="295" customFormat="1" ht="31.5" customHeight="1">
      <c r="A32" s="294">
        <v>30</v>
      </c>
      <c r="B32" s="169"/>
      <c r="C32" s="170"/>
      <c r="D32" s="227"/>
      <c r="E32" s="235"/>
    </row>
    <row r="33" spans="1:5" s="295" customFormat="1" ht="31.5" customHeight="1">
      <c r="A33" s="294">
        <v>31</v>
      </c>
      <c r="B33" s="169"/>
      <c r="C33" s="170"/>
      <c r="D33" s="227"/>
      <c r="E33" s="235"/>
    </row>
    <row r="34" spans="1:5" s="295" customFormat="1" ht="31.5" customHeight="1">
      <c r="A34" s="294">
        <v>32</v>
      </c>
      <c r="B34" s="169"/>
      <c r="C34" s="170"/>
      <c r="D34" s="227"/>
      <c r="E34" s="235"/>
    </row>
    <row r="35" spans="1:5" s="295" customFormat="1" ht="31.5" customHeight="1">
      <c r="A35" s="294">
        <v>33</v>
      </c>
      <c r="B35" s="169"/>
      <c r="C35" s="170"/>
      <c r="D35" s="227"/>
      <c r="E35" s="235"/>
    </row>
    <row r="36" spans="1:5" s="295" customFormat="1" ht="31.5" customHeight="1">
      <c r="A36" s="294">
        <v>34</v>
      </c>
      <c r="B36" s="169"/>
      <c r="C36" s="170"/>
      <c r="D36" s="227"/>
      <c r="E36" s="235"/>
    </row>
    <row r="37" spans="1:5" s="295" customFormat="1" ht="31.5" customHeight="1">
      <c r="A37" s="294">
        <v>35</v>
      </c>
      <c r="B37" s="169"/>
      <c r="C37" s="170"/>
      <c r="D37" s="227"/>
      <c r="E37" s="235"/>
    </row>
    <row r="38" spans="1:5" s="295" customFormat="1" ht="31.5" customHeight="1">
      <c r="A38" s="294">
        <v>36</v>
      </c>
      <c r="B38" s="169"/>
      <c r="C38" s="170"/>
      <c r="D38" s="227"/>
      <c r="E38" s="235"/>
    </row>
    <row r="39" spans="1:5" s="295" customFormat="1" ht="31.5" customHeight="1">
      <c r="A39" s="294">
        <v>37</v>
      </c>
      <c r="B39" s="169"/>
      <c r="C39" s="170"/>
      <c r="D39" s="227"/>
      <c r="E39" s="235"/>
    </row>
    <row r="40" spans="1:5" s="295" customFormat="1" ht="31.5" customHeight="1">
      <c r="A40" s="294">
        <v>38</v>
      </c>
      <c r="B40" s="169"/>
      <c r="C40" s="170"/>
      <c r="D40" s="227"/>
      <c r="E40" s="235"/>
    </row>
    <row r="41" spans="1:5" s="295" customFormat="1" ht="31.5" customHeight="1">
      <c r="A41" s="294">
        <v>39</v>
      </c>
      <c r="B41" s="169"/>
      <c r="C41" s="170"/>
      <c r="D41" s="227"/>
      <c r="E41" s="235"/>
    </row>
    <row r="42" spans="1:5" s="295" customFormat="1" ht="31.5" customHeight="1">
      <c r="A42" s="294">
        <v>40</v>
      </c>
      <c r="B42" s="169"/>
      <c r="C42" s="170"/>
      <c r="D42" s="227"/>
      <c r="E42" s="235"/>
    </row>
    <row r="43" spans="1:5" s="295" customFormat="1" ht="31.5" customHeight="1">
      <c r="A43" s="294">
        <v>41</v>
      </c>
      <c r="B43" s="169"/>
      <c r="C43" s="170"/>
      <c r="D43" s="227"/>
      <c r="E43" s="235"/>
    </row>
    <row r="44" spans="1:5" s="295" customFormat="1" ht="31.5" customHeight="1" thickBot="1">
      <c r="A44" s="296">
        <v>42</v>
      </c>
      <c r="B44" s="171"/>
      <c r="C44" s="172"/>
      <c r="D44" s="228"/>
      <c r="E44" s="236"/>
    </row>
    <row r="45" spans="1:5" ht="21.6" thickBot="1">
      <c r="A45" s="427" t="s">
        <v>152</v>
      </c>
      <c r="B45" s="428"/>
      <c r="C45" s="429"/>
      <c r="D45" s="225"/>
      <c r="E45" s="131">
        <f>SUM(E3:E44)</f>
        <v>0</v>
      </c>
    </row>
  </sheetData>
  <sheetProtection algorithmName="SHA-512" hashValue="qwsEX9BKZhWuFG4hmIcI2jZ9GtdDMTHNsn1dumg+JFSmhP1Me3a7t1GqnAQhOymqMx3GMSm4iDgg/OjCW0rNjQ==" saltValue="47T2pG3Cgd19mjXxio3N2Q==" spinCount="100000" sheet="1" selectLockedCells="1"/>
  <mergeCells count="2">
    <mergeCell ref="A1:E1"/>
    <mergeCell ref="A45:C45"/>
  </mergeCells>
  <pageMargins left="0.70866141732283472" right="0.48" top="0.56000000000000005" bottom="0.74803149606299213" header="0.31496062992125984" footer="0.31496062992125984"/>
  <pageSetup paperSize="9" scale="49" orientation="portrait" r:id="rId1"/>
  <headerFooter>
    <oddFooter>&amp;RΛοιπές άμεσες δαπάνες / Other direct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DATA!$A$44:$A$50</xm:f>
          </x14:formula1>
          <xm:sqref>D3:D44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13</vt:i4>
      </vt:variant>
      <vt:variant>
        <vt:lpstr>Καθορισμένες περιοχές</vt:lpstr>
      </vt:variant>
      <vt:variant>
        <vt:i4>4</vt:i4>
      </vt:variant>
    </vt:vector>
  </HeadingPairs>
  <TitlesOfParts>
    <vt:vector size="17" baseType="lpstr">
      <vt:lpstr>Οδηγίες Συμπλήρωσης</vt:lpstr>
      <vt:lpstr>Προϋπολογισμός</vt:lpstr>
      <vt:lpstr>Προσωπικό</vt:lpstr>
      <vt:lpstr>Ταξίδια</vt:lpstr>
      <vt:lpstr>Αποσβέσεις</vt:lpstr>
      <vt:lpstr>Εξοπλισμός</vt:lpstr>
      <vt:lpstr>Αναλώσιμα</vt:lpstr>
      <vt:lpstr>Υπεργολαβίες</vt:lpstr>
      <vt:lpstr>Λοιπές άμεσες</vt:lpstr>
      <vt:lpstr>Ανακατασκευή</vt:lpstr>
      <vt:lpstr>Επιμέρους Προϋπολογισμοί</vt:lpstr>
      <vt:lpstr>Όρια</vt:lpstr>
      <vt:lpstr>DATA</vt:lpstr>
      <vt:lpstr>'Επιμέρους Προϋπολογισμοί'!Print_Area</vt:lpstr>
      <vt:lpstr>'Οδηγίες Συμπλήρωσης'!Print_Area</vt:lpstr>
      <vt:lpstr>Προϋπολογισμός!Print_Area</vt:lpstr>
      <vt:lpstr>Φορέαςεταίροι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2020-11-26T20:28:06Z</cp:lastPrinted>
  <dcterms:created xsi:type="dcterms:W3CDTF">2014-01-17T11:51:55Z</dcterms:created>
  <dcterms:modified xsi:type="dcterms:W3CDTF">2020-12-11T10:42:43Z</dcterms:modified>
</cp:coreProperties>
</file>