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https://bodossakifoundation-my.sharepoint.com/personal/intern03_bodossaki_gr/Documents/Έγγραφα/EEA ACF TEMPLATES/"/>
    </mc:Choice>
  </mc:AlternateContent>
  <xr:revisionPtr revIDLastSave="2" documentId="8_{8231A793-5B99-4559-AA3E-FCAF98A483ED}" xr6:coauthVersionLast="47" xr6:coauthVersionMax="47" xr10:uidLastSave="{C77AF127-E6AF-4819-9444-2D0CF3C615DB}"/>
  <bookViews>
    <workbookView xWindow="20370" yWindow="-120" windowWidth="29040" windowHeight="15990" tabRatio="888" xr2:uid="{00000000-000D-0000-FFFF-FFFF00000000}"/>
  </bookViews>
  <sheets>
    <sheet name="Στοιχεία Έργου" sheetId="2" r:id="rId1"/>
    <sheet name="Δαπάνες περιόδου εκτός CBC" sheetId="1" r:id="rId2"/>
    <sheet name="Δαπάνες περιόδου μόνο CBC" sheetId="12" r:id="rId3"/>
    <sheet name="Στοιχεία Προϋπολογισμού" sheetId="6" r:id="rId4"/>
    <sheet name="Σύνολα δαπανών περιόδου" sheetId="13" r:id="rId5"/>
    <sheet name="Στοιχεία Πληρωμών" sheetId="11" r:id="rId6"/>
    <sheet name="DATA" sheetId="4" state="hidden" r:id="rId7"/>
  </sheets>
  <definedNames>
    <definedName name="_xlnm.Print_Area" localSheetId="1">'Δαπάνες περιόδου εκτός CBC'!$A$1:$O$179</definedName>
    <definedName name="_xlnm.Print_Area" localSheetId="2">'Δαπάνες περιόδου μόνο CBC'!$A$1:$O$43</definedName>
    <definedName name="_xlnm.Print_Area" localSheetId="0">'Στοιχεία Έργου'!$B$2:$H$92</definedName>
    <definedName name="_xlnm.Print_Area" localSheetId="4">'Σύνολα δαπανών περιόδου'!$B$2:$H$130</definedName>
    <definedName name="Φορέαςεταίροι">DATA!$A$45:$A$51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1" l="1"/>
  <c r="D13" i="12" l="1"/>
  <c r="K13" i="12" s="1"/>
  <c r="L13" i="12" s="1"/>
  <c r="N13" i="12" s="1"/>
  <c r="D14" i="12"/>
  <c r="K14" i="12" s="1"/>
  <c r="L14" i="12" s="1"/>
  <c r="N14" i="12" s="1"/>
  <c r="D15" i="12"/>
  <c r="K15" i="12" s="1"/>
  <c r="L15" i="12" s="1"/>
  <c r="N15" i="12" s="1"/>
  <c r="D16" i="12"/>
  <c r="K16" i="12" s="1"/>
  <c r="L16" i="12" s="1"/>
  <c r="N16" i="12" s="1"/>
  <c r="D17" i="12"/>
  <c r="K17" i="12" s="1"/>
  <c r="L17" i="12" s="1"/>
  <c r="N17" i="12" s="1"/>
  <c r="D18" i="12"/>
  <c r="K18" i="12" s="1"/>
  <c r="L18" i="12" s="1"/>
  <c r="N18" i="12" s="1"/>
  <c r="D19" i="12"/>
  <c r="K19" i="12" s="1"/>
  <c r="L19" i="12" s="1"/>
  <c r="N19" i="12" s="1"/>
  <c r="D20" i="12"/>
  <c r="K20" i="12" s="1"/>
  <c r="L20" i="12" s="1"/>
  <c r="N20" i="12" s="1"/>
  <c r="D21" i="12"/>
  <c r="K21" i="12" s="1"/>
  <c r="L21" i="12" s="1"/>
  <c r="N21" i="12" s="1"/>
  <c r="D22" i="12"/>
  <c r="K22" i="12" s="1"/>
  <c r="L22" i="12" s="1"/>
  <c r="N22" i="12" s="1"/>
  <c r="D23" i="12"/>
  <c r="K23" i="12" s="1"/>
  <c r="L23" i="12" s="1"/>
  <c r="N23" i="12" s="1"/>
  <c r="D24" i="12"/>
  <c r="K24" i="12" s="1"/>
  <c r="L24" i="12" s="1"/>
  <c r="N24" i="12" s="1"/>
  <c r="D25" i="12"/>
  <c r="K25" i="12" s="1"/>
  <c r="L25" i="12" s="1"/>
  <c r="N25" i="12" s="1"/>
  <c r="D26" i="12"/>
  <c r="K26" i="12" s="1"/>
  <c r="L26" i="12" s="1"/>
  <c r="N26" i="12" s="1"/>
  <c r="D27" i="12"/>
  <c r="K27" i="12" s="1"/>
  <c r="L27" i="12" s="1"/>
  <c r="N27" i="12" s="1"/>
  <c r="D28" i="12"/>
  <c r="K28" i="12" s="1"/>
  <c r="L28" i="12" s="1"/>
  <c r="N28" i="12" s="1"/>
  <c r="D29" i="12"/>
  <c r="K29" i="12" s="1"/>
  <c r="L29" i="12" s="1"/>
  <c r="N29" i="12" s="1"/>
  <c r="D30" i="12"/>
  <c r="K30" i="12" s="1"/>
  <c r="L30" i="12" s="1"/>
  <c r="N30" i="12" s="1"/>
  <c r="D31" i="12"/>
  <c r="K31" i="12" s="1"/>
  <c r="L31" i="12" s="1"/>
  <c r="N31" i="12" s="1"/>
  <c r="D32" i="12"/>
  <c r="K32" i="12" s="1"/>
  <c r="L32" i="12" s="1"/>
  <c r="N32" i="12" s="1"/>
  <c r="D33" i="12"/>
  <c r="K33" i="12" s="1"/>
  <c r="L33" i="12" s="1"/>
  <c r="N33" i="12" s="1"/>
  <c r="D13" i="1"/>
  <c r="D14" i="1"/>
  <c r="D15" i="1"/>
  <c r="D16" i="1"/>
  <c r="D17" i="1"/>
  <c r="D18" i="1"/>
  <c r="D19" i="1"/>
  <c r="K19" i="1" s="1"/>
  <c r="L19" i="1" s="1"/>
  <c r="D20" i="1"/>
  <c r="K20" i="1" s="1"/>
  <c r="L20" i="1" s="1"/>
  <c r="D21" i="1"/>
  <c r="K21" i="1" s="1"/>
  <c r="L21" i="1" s="1"/>
  <c r="D22" i="1"/>
  <c r="K22" i="1" s="1"/>
  <c r="L22" i="1" s="1"/>
  <c r="D23" i="1"/>
  <c r="K23" i="1" s="1"/>
  <c r="L23" i="1" s="1"/>
  <c r="D24" i="1"/>
  <c r="K24" i="1" s="1"/>
  <c r="L24" i="1" s="1"/>
  <c r="D25" i="1"/>
  <c r="K25" i="1" s="1"/>
  <c r="L25" i="1" s="1"/>
  <c r="D26" i="1"/>
  <c r="K26" i="1" s="1"/>
  <c r="L26" i="1" s="1"/>
  <c r="D27" i="1"/>
  <c r="K27" i="1" s="1"/>
  <c r="L27" i="1" s="1"/>
  <c r="D28" i="1"/>
  <c r="K28" i="1" s="1"/>
  <c r="L28" i="1" s="1"/>
  <c r="D29" i="1"/>
  <c r="K29" i="1" s="1"/>
  <c r="L29" i="1" s="1"/>
  <c r="D30" i="1"/>
  <c r="K30" i="1" s="1"/>
  <c r="L30" i="1" s="1"/>
  <c r="D31" i="1"/>
  <c r="K31" i="1" s="1"/>
  <c r="L31" i="1" s="1"/>
  <c r="D32" i="1"/>
  <c r="K32" i="1" s="1"/>
  <c r="L32" i="1" s="1"/>
  <c r="D33" i="1"/>
  <c r="K33" i="1" s="1"/>
  <c r="L33" i="1" s="1"/>
  <c r="D34" i="1"/>
  <c r="K34" i="1" s="1"/>
  <c r="L34" i="1" s="1"/>
  <c r="D35" i="1"/>
  <c r="K35" i="1" s="1"/>
  <c r="L35" i="1" s="1"/>
  <c r="D36" i="1"/>
  <c r="K36" i="1" s="1"/>
  <c r="L36" i="1" s="1"/>
  <c r="D37" i="1"/>
  <c r="K37" i="1" s="1"/>
  <c r="L37" i="1" s="1"/>
  <c r="D38" i="1"/>
  <c r="K38" i="1" s="1"/>
  <c r="L38" i="1" s="1"/>
  <c r="D39" i="1"/>
  <c r="K39" i="1" s="1"/>
  <c r="L39" i="1" s="1"/>
  <c r="D40" i="1"/>
  <c r="K40" i="1" s="1"/>
  <c r="L40" i="1" s="1"/>
  <c r="D41" i="1"/>
  <c r="K41" i="1" s="1"/>
  <c r="L41" i="1" s="1"/>
  <c r="D42" i="1"/>
  <c r="K42" i="1" s="1"/>
  <c r="L42" i="1" s="1"/>
  <c r="D43" i="1"/>
  <c r="K43" i="1" s="1"/>
  <c r="L43" i="1" s="1"/>
  <c r="D44" i="1"/>
  <c r="K44" i="1" s="1"/>
  <c r="L44" i="1" s="1"/>
  <c r="D45" i="1"/>
  <c r="K45" i="1" s="1"/>
  <c r="L45" i="1" s="1"/>
  <c r="D46" i="1"/>
  <c r="K46" i="1" s="1"/>
  <c r="L46" i="1" s="1"/>
  <c r="D47" i="1"/>
  <c r="K47" i="1" s="1"/>
  <c r="L47" i="1" s="1"/>
  <c r="D48" i="1"/>
  <c r="K48" i="1" s="1"/>
  <c r="L48" i="1" s="1"/>
  <c r="D49" i="1"/>
  <c r="K49" i="1" s="1"/>
  <c r="L49" i="1" s="1"/>
  <c r="D50" i="1"/>
  <c r="K50" i="1" s="1"/>
  <c r="L50" i="1" s="1"/>
  <c r="D51" i="1"/>
  <c r="K51" i="1" s="1"/>
  <c r="L51" i="1" s="1"/>
  <c r="D52" i="1"/>
  <c r="K52" i="1" s="1"/>
  <c r="L52" i="1" s="1"/>
  <c r="D53" i="1"/>
  <c r="K53" i="1" s="1"/>
  <c r="L53" i="1" s="1"/>
  <c r="D54" i="1"/>
  <c r="K54" i="1" s="1"/>
  <c r="L54" i="1" s="1"/>
  <c r="D55" i="1"/>
  <c r="K55" i="1" s="1"/>
  <c r="L55" i="1" s="1"/>
  <c r="D56" i="1"/>
  <c r="K56" i="1" s="1"/>
  <c r="L56" i="1" s="1"/>
  <c r="D57" i="1"/>
  <c r="K57" i="1" s="1"/>
  <c r="L57" i="1" s="1"/>
  <c r="D58" i="1"/>
  <c r="K58" i="1" s="1"/>
  <c r="L58" i="1" s="1"/>
  <c r="D59" i="1"/>
  <c r="K59" i="1" s="1"/>
  <c r="L59" i="1" s="1"/>
  <c r="D60" i="1"/>
  <c r="K60" i="1" s="1"/>
  <c r="L60" i="1" s="1"/>
  <c r="D61" i="1"/>
  <c r="K61" i="1" s="1"/>
  <c r="L61" i="1" s="1"/>
  <c r="D62" i="1"/>
  <c r="K62" i="1" s="1"/>
  <c r="L62" i="1" s="1"/>
  <c r="D63" i="1"/>
  <c r="K63" i="1" s="1"/>
  <c r="L63" i="1" s="1"/>
  <c r="D64" i="1"/>
  <c r="K64" i="1" s="1"/>
  <c r="L64" i="1" s="1"/>
  <c r="D65" i="1"/>
  <c r="K65" i="1" s="1"/>
  <c r="L65" i="1" s="1"/>
  <c r="D66" i="1"/>
  <c r="K66" i="1" s="1"/>
  <c r="L66" i="1" s="1"/>
  <c r="D67" i="1"/>
  <c r="K67" i="1" s="1"/>
  <c r="L67" i="1" s="1"/>
  <c r="D68" i="1"/>
  <c r="K68" i="1" s="1"/>
  <c r="L68" i="1" s="1"/>
  <c r="D69" i="1"/>
  <c r="K69" i="1" s="1"/>
  <c r="L69" i="1" s="1"/>
  <c r="D70" i="1"/>
  <c r="K70" i="1" s="1"/>
  <c r="L70" i="1" s="1"/>
  <c r="D71" i="1"/>
  <c r="K71" i="1" s="1"/>
  <c r="L71" i="1" s="1"/>
  <c r="D72" i="1"/>
  <c r="K72" i="1" s="1"/>
  <c r="L72" i="1" s="1"/>
  <c r="D73" i="1"/>
  <c r="K73" i="1" s="1"/>
  <c r="L73" i="1" s="1"/>
  <c r="D74" i="1"/>
  <c r="K74" i="1" s="1"/>
  <c r="L74" i="1" s="1"/>
  <c r="D75" i="1"/>
  <c r="K75" i="1" s="1"/>
  <c r="L75" i="1" s="1"/>
  <c r="D76" i="1"/>
  <c r="K76" i="1" s="1"/>
  <c r="L76" i="1" s="1"/>
  <c r="D77" i="1"/>
  <c r="K77" i="1" s="1"/>
  <c r="L77" i="1" s="1"/>
  <c r="D78" i="1"/>
  <c r="K78" i="1" s="1"/>
  <c r="L78" i="1" s="1"/>
  <c r="D79" i="1"/>
  <c r="K79" i="1" s="1"/>
  <c r="L79" i="1" s="1"/>
  <c r="D80" i="1"/>
  <c r="K80" i="1" s="1"/>
  <c r="L80" i="1" s="1"/>
  <c r="D81" i="1"/>
  <c r="K81" i="1" s="1"/>
  <c r="L81" i="1" s="1"/>
  <c r="D82" i="1"/>
  <c r="K82" i="1" s="1"/>
  <c r="L82" i="1" s="1"/>
  <c r="D83" i="1"/>
  <c r="K83" i="1" s="1"/>
  <c r="L83" i="1" s="1"/>
  <c r="D84" i="1"/>
  <c r="K84" i="1" s="1"/>
  <c r="L84" i="1" s="1"/>
  <c r="D85" i="1"/>
  <c r="K85" i="1" s="1"/>
  <c r="L85" i="1" s="1"/>
  <c r="D86" i="1"/>
  <c r="K86" i="1" s="1"/>
  <c r="L86" i="1" s="1"/>
  <c r="D87" i="1"/>
  <c r="K87" i="1" s="1"/>
  <c r="L87" i="1" s="1"/>
  <c r="D88" i="1"/>
  <c r="K88" i="1" s="1"/>
  <c r="L88" i="1" s="1"/>
  <c r="D89" i="1"/>
  <c r="K89" i="1" s="1"/>
  <c r="L89" i="1" s="1"/>
  <c r="D90" i="1"/>
  <c r="K90" i="1" s="1"/>
  <c r="L90" i="1" s="1"/>
  <c r="D91" i="1"/>
  <c r="K91" i="1" s="1"/>
  <c r="L91" i="1" s="1"/>
  <c r="D92" i="1"/>
  <c r="K92" i="1" s="1"/>
  <c r="L92" i="1" s="1"/>
  <c r="D93" i="1"/>
  <c r="K93" i="1" s="1"/>
  <c r="L93" i="1" s="1"/>
  <c r="D94" i="1"/>
  <c r="K94" i="1" s="1"/>
  <c r="L94" i="1" s="1"/>
  <c r="D95" i="1"/>
  <c r="K95" i="1" s="1"/>
  <c r="L95" i="1" s="1"/>
  <c r="D96" i="1"/>
  <c r="K96" i="1" s="1"/>
  <c r="L96" i="1" s="1"/>
  <c r="D97" i="1"/>
  <c r="K97" i="1" s="1"/>
  <c r="L97" i="1" s="1"/>
  <c r="D98" i="1"/>
  <c r="K98" i="1" s="1"/>
  <c r="L98" i="1" s="1"/>
  <c r="D99" i="1"/>
  <c r="K99" i="1" s="1"/>
  <c r="L99" i="1" s="1"/>
  <c r="D100" i="1"/>
  <c r="K100" i="1" s="1"/>
  <c r="L100" i="1" s="1"/>
  <c r="D101" i="1"/>
  <c r="K101" i="1" s="1"/>
  <c r="L101" i="1" s="1"/>
  <c r="D102" i="1"/>
  <c r="K102" i="1" s="1"/>
  <c r="L102" i="1" s="1"/>
  <c r="D103" i="1"/>
  <c r="K103" i="1" s="1"/>
  <c r="L103" i="1" s="1"/>
  <c r="D104" i="1"/>
  <c r="K104" i="1" s="1"/>
  <c r="L104" i="1" s="1"/>
  <c r="D105" i="1"/>
  <c r="K105" i="1" s="1"/>
  <c r="L105" i="1" s="1"/>
  <c r="D106" i="1"/>
  <c r="K106" i="1" s="1"/>
  <c r="L106" i="1" s="1"/>
  <c r="D107" i="1"/>
  <c r="K107" i="1" s="1"/>
  <c r="L107" i="1" s="1"/>
  <c r="D108" i="1"/>
  <c r="K108" i="1" s="1"/>
  <c r="L108" i="1" s="1"/>
  <c r="D109" i="1"/>
  <c r="K109" i="1" s="1"/>
  <c r="L109" i="1" s="1"/>
  <c r="D110" i="1"/>
  <c r="K110" i="1" s="1"/>
  <c r="L110" i="1" s="1"/>
  <c r="D111" i="1"/>
  <c r="K111" i="1" s="1"/>
  <c r="L111" i="1" s="1"/>
  <c r="D112" i="1"/>
  <c r="K112" i="1" s="1"/>
  <c r="L112" i="1" s="1"/>
  <c r="D113" i="1"/>
  <c r="K113" i="1" s="1"/>
  <c r="L113" i="1" s="1"/>
  <c r="D114" i="1"/>
  <c r="K114" i="1" s="1"/>
  <c r="L114" i="1" s="1"/>
  <c r="D115" i="1"/>
  <c r="K115" i="1" s="1"/>
  <c r="L115" i="1" s="1"/>
  <c r="D116" i="1"/>
  <c r="K116" i="1" s="1"/>
  <c r="L116" i="1" s="1"/>
  <c r="D117" i="1"/>
  <c r="K117" i="1" s="1"/>
  <c r="L117" i="1" s="1"/>
  <c r="D118" i="1"/>
  <c r="K118" i="1" s="1"/>
  <c r="L118" i="1" s="1"/>
  <c r="D119" i="1"/>
  <c r="K119" i="1" s="1"/>
  <c r="L119" i="1" s="1"/>
  <c r="D120" i="1"/>
  <c r="K120" i="1" s="1"/>
  <c r="L120" i="1" s="1"/>
  <c r="D121" i="1"/>
  <c r="K121" i="1" s="1"/>
  <c r="L121" i="1" s="1"/>
  <c r="D122" i="1"/>
  <c r="K122" i="1" s="1"/>
  <c r="L122" i="1" s="1"/>
  <c r="D123" i="1"/>
  <c r="K123" i="1" s="1"/>
  <c r="L123" i="1" s="1"/>
  <c r="D124" i="1"/>
  <c r="K124" i="1" s="1"/>
  <c r="L124" i="1" s="1"/>
  <c r="D125" i="1"/>
  <c r="K125" i="1" s="1"/>
  <c r="L125" i="1" s="1"/>
  <c r="D126" i="1"/>
  <c r="K126" i="1" s="1"/>
  <c r="L126" i="1" s="1"/>
  <c r="D127" i="1"/>
  <c r="K127" i="1" s="1"/>
  <c r="L127" i="1" s="1"/>
  <c r="D128" i="1"/>
  <c r="K128" i="1" s="1"/>
  <c r="L128" i="1" s="1"/>
  <c r="D129" i="1"/>
  <c r="K129" i="1" s="1"/>
  <c r="L129" i="1" s="1"/>
  <c r="D130" i="1"/>
  <c r="K130" i="1" s="1"/>
  <c r="L130" i="1" s="1"/>
  <c r="D131" i="1"/>
  <c r="K131" i="1" s="1"/>
  <c r="L131" i="1" s="1"/>
  <c r="D132" i="1"/>
  <c r="K132" i="1" s="1"/>
  <c r="L132" i="1" s="1"/>
  <c r="D133" i="1"/>
  <c r="K133" i="1" s="1"/>
  <c r="L133" i="1" s="1"/>
  <c r="D134" i="1"/>
  <c r="K134" i="1" s="1"/>
  <c r="L134" i="1" s="1"/>
  <c r="D135" i="1"/>
  <c r="K135" i="1" s="1"/>
  <c r="L135" i="1" s="1"/>
  <c r="D136" i="1"/>
  <c r="K136" i="1" s="1"/>
  <c r="L136" i="1" s="1"/>
  <c r="D137" i="1"/>
  <c r="K137" i="1" s="1"/>
  <c r="L137" i="1" s="1"/>
  <c r="D138" i="1"/>
  <c r="K138" i="1" s="1"/>
  <c r="L138" i="1" s="1"/>
  <c r="D139" i="1"/>
  <c r="K139" i="1" s="1"/>
  <c r="L139" i="1" s="1"/>
  <c r="D140" i="1"/>
  <c r="K140" i="1" s="1"/>
  <c r="L140" i="1" s="1"/>
  <c r="D141" i="1"/>
  <c r="K141" i="1" s="1"/>
  <c r="L141" i="1" s="1"/>
  <c r="D142" i="1"/>
  <c r="K142" i="1" s="1"/>
  <c r="L142" i="1" s="1"/>
  <c r="D143" i="1"/>
  <c r="K143" i="1" s="1"/>
  <c r="L143" i="1" s="1"/>
  <c r="D144" i="1"/>
  <c r="K144" i="1" s="1"/>
  <c r="L144" i="1" s="1"/>
  <c r="D145" i="1"/>
  <c r="K145" i="1" s="1"/>
  <c r="L145" i="1" s="1"/>
  <c r="D146" i="1"/>
  <c r="K146" i="1" s="1"/>
  <c r="L146" i="1" s="1"/>
  <c r="D147" i="1"/>
  <c r="K147" i="1" s="1"/>
  <c r="L147" i="1" s="1"/>
  <c r="D148" i="1"/>
  <c r="K148" i="1" s="1"/>
  <c r="L148" i="1" s="1"/>
  <c r="D149" i="1"/>
  <c r="K149" i="1" s="1"/>
  <c r="L149" i="1" s="1"/>
  <c r="D150" i="1"/>
  <c r="K150" i="1" s="1"/>
  <c r="L150" i="1" s="1"/>
  <c r="D151" i="1"/>
  <c r="K151" i="1" s="1"/>
  <c r="L151" i="1" s="1"/>
  <c r="D152" i="1"/>
  <c r="K152" i="1" s="1"/>
  <c r="L152" i="1" s="1"/>
  <c r="D153" i="1"/>
  <c r="K153" i="1" s="1"/>
  <c r="L153" i="1" s="1"/>
  <c r="D154" i="1"/>
  <c r="K154" i="1" s="1"/>
  <c r="L154" i="1" s="1"/>
  <c r="D155" i="1"/>
  <c r="K155" i="1" s="1"/>
  <c r="L155" i="1" s="1"/>
  <c r="D156" i="1"/>
  <c r="K156" i="1" s="1"/>
  <c r="L156" i="1" s="1"/>
  <c r="D157" i="1"/>
  <c r="K157" i="1" s="1"/>
  <c r="L157" i="1" s="1"/>
  <c r="D158" i="1"/>
  <c r="K158" i="1" s="1"/>
  <c r="L158" i="1" s="1"/>
  <c r="D159" i="1"/>
  <c r="K159" i="1" s="1"/>
  <c r="L159" i="1" s="1"/>
  <c r="D160" i="1"/>
  <c r="K160" i="1" s="1"/>
  <c r="L160" i="1" s="1"/>
  <c r="D161" i="1"/>
  <c r="K161" i="1" s="1"/>
  <c r="L161" i="1" s="1"/>
  <c r="D5" i="13" l="1"/>
  <c r="F27" i="2"/>
  <c r="K9" i="12"/>
  <c r="L9" i="12" s="1"/>
  <c r="F25" i="2"/>
  <c r="K9" i="1"/>
  <c r="K18" i="1" s="1"/>
  <c r="L18" i="1" s="1"/>
  <c r="K13" i="1" l="1"/>
  <c r="L13" i="1" s="1"/>
  <c r="K14" i="1"/>
  <c r="L14" i="1" s="1"/>
  <c r="K15" i="1"/>
  <c r="L15" i="1" s="1"/>
  <c r="K16" i="1"/>
  <c r="L16" i="1" s="1"/>
  <c r="K17" i="1"/>
  <c r="L17" i="1" s="1"/>
  <c r="L9" i="1"/>
  <c r="C14" i="6"/>
  <c r="C110" i="6"/>
  <c r="E110" i="6" s="1"/>
  <c r="C94" i="6"/>
  <c r="C78" i="6"/>
  <c r="E78" i="6" s="1"/>
  <c r="C62" i="6"/>
  <c r="E62" i="6" s="1"/>
  <c r="C46" i="6"/>
  <c r="E46" i="6" s="1"/>
  <c r="C44" i="6"/>
  <c r="C60" i="6"/>
  <c r="C76" i="6"/>
  <c r="C92" i="6"/>
  <c r="C108" i="6"/>
  <c r="C30" i="6"/>
  <c r="E30" i="6" s="1"/>
  <c r="E94" i="6"/>
  <c r="E80" i="6"/>
  <c r="E77" i="6"/>
  <c r="E75" i="6"/>
  <c r="E74" i="6"/>
  <c r="E73" i="6"/>
  <c r="E72" i="6"/>
  <c r="E71" i="6"/>
  <c r="E70" i="6"/>
  <c r="E69" i="6"/>
  <c r="E68" i="6"/>
  <c r="E112" i="6"/>
  <c r="E109" i="6"/>
  <c r="E107" i="6"/>
  <c r="E106" i="6"/>
  <c r="E105" i="6"/>
  <c r="E104" i="6"/>
  <c r="E103" i="6"/>
  <c r="E102" i="6"/>
  <c r="E101" i="6"/>
  <c r="E100" i="6"/>
  <c r="E96" i="6"/>
  <c r="E93" i="6"/>
  <c r="E91" i="6"/>
  <c r="E90" i="6"/>
  <c r="E89" i="6"/>
  <c r="E88" i="6"/>
  <c r="E87" i="6"/>
  <c r="E86" i="6"/>
  <c r="E85" i="6"/>
  <c r="E84" i="6"/>
  <c r="E64" i="6"/>
  <c r="E61" i="6"/>
  <c r="E59" i="6"/>
  <c r="E58" i="6"/>
  <c r="E57" i="6"/>
  <c r="E56" i="6"/>
  <c r="E55" i="6"/>
  <c r="E54" i="6"/>
  <c r="E53" i="6"/>
  <c r="E52" i="6"/>
  <c r="E48" i="6"/>
  <c r="E45" i="6"/>
  <c r="E43" i="6"/>
  <c r="E42" i="6"/>
  <c r="E41" i="6"/>
  <c r="E40" i="6"/>
  <c r="E39" i="6"/>
  <c r="E38" i="6"/>
  <c r="E37" i="6"/>
  <c r="E36" i="6"/>
  <c r="E32" i="6"/>
  <c r="E29" i="6"/>
  <c r="E27" i="6"/>
  <c r="E26" i="6"/>
  <c r="E25" i="6"/>
  <c r="E24" i="6"/>
  <c r="E23" i="6"/>
  <c r="E22" i="6"/>
  <c r="E21" i="6"/>
  <c r="E20" i="6"/>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E27" i="11"/>
  <c r="E44" i="11"/>
  <c r="D22" i="13"/>
  <c r="C128" i="6"/>
  <c r="N21" i="1"/>
  <c r="N31" i="1"/>
  <c r="N41" i="1"/>
  <c r="N51" i="1"/>
  <c r="N61" i="1"/>
  <c r="N71" i="1"/>
  <c r="D108" i="13"/>
  <c r="F108" i="13" s="1"/>
  <c r="D53" i="13"/>
  <c r="D63" i="13" s="1"/>
  <c r="F63" i="13" s="1"/>
  <c r="D44" i="13"/>
  <c r="F44" i="13" s="1"/>
  <c r="D40" i="13"/>
  <c r="F40" i="13" s="1"/>
  <c r="D38" i="13"/>
  <c r="F38" i="13" s="1"/>
  <c r="D37" i="13"/>
  <c r="D47" i="13" s="1"/>
  <c r="F47" i="13" s="1"/>
  <c r="GB101" i="13"/>
  <c r="FX101" i="13"/>
  <c r="FT101" i="13"/>
  <c r="FP101" i="13"/>
  <c r="FL101" i="13"/>
  <c r="FH101" i="13"/>
  <c r="FD101" i="13"/>
  <c r="EZ101" i="13"/>
  <c r="EY101" i="13"/>
  <c r="FC101" i="13" s="1"/>
  <c r="FG101" i="13" s="1"/>
  <c r="FK101" i="13" s="1"/>
  <c r="FO101" i="13" s="1"/>
  <c r="FS101" i="13" s="1"/>
  <c r="FW101" i="13" s="1"/>
  <c r="GA101" i="13" s="1"/>
  <c r="EV101" i="13"/>
  <c r="GB85" i="13"/>
  <c r="FX85" i="13"/>
  <c r="FT85" i="13"/>
  <c r="FP85" i="13"/>
  <c r="FL85" i="13"/>
  <c r="FH85" i="13"/>
  <c r="FD85" i="13"/>
  <c r="EZ85" i="13"/>
  <c r="EY85" i="13"/>
  <c r="FC85" i="13" s="1"/>
  <c r="FG85" i="13" s="1"/>
  <c r="FK85" i="13" s="1"/>
  <c r="FO85" i="13" s="1"/>
  <c r="FS85" i="13" s="1"/>
  <c r="FW85" i="13" s="1"/>
  <c r="GA85" i="13" s="1"/>
  <c r="EV85" i="13"/>
  <c r="GB69" i="13"/>
  <c r="FX69" i="13"/>
  <c r="FT69" i="13"/>
  <c r="FP69" i="13"/>
  <c r="FL69" i="13"/>
  <c r="FH69" i="13"/>
  <c r="FD69" i="13"/>
  <c r="EZ69" i="13"/>
  <c r="EY69" i="13"/>
  <c r="FC69" i="13" s="1"/>
  <c r="FG69" i="13" s="1"/>
  <c r="FK69" i="13" s="1"/>
  <c r="FO69" i="13" s="1"/>
  <c r="FS69" i="13" s="1"/>
  <c r="FW69" i="13" s="1"/>
  <c r="GA69" i="13" s="1"/>
  <c r="EV69" i="13"/>
  <c r="GB53" i="13"/>
  <c r="FX53" i="13"/>
  <c r="FT53" i="13"/>
  <c r="FP53" i="13"/>
  <c r="FL53" i="13"/>
  <c r="FH53" i="13"/>
  <c r="FD53" i="13"/>
  <c r="EZ53" i="13"/>
  <c r="EY53" i="13"/>
  <c r="FC53" i="13" s="1"/>
  <c r="FG53" i="13" s="1"/>
  <c r="FK53" i="13" s="1"/>
  <c r="FO53" i="13" s="1"/>
  <c r="FS53" i="13" s="1"/>
  <c r="FW53" i="13" s="1"/>
  <c r="GA53" i="13" s="1"/>
  <c r="EV53" i="13"/>
  <c r="GB37" i="13"/>
  <c r="FX37" i="13"/>
  <c r="FT37" i="13"/>
  <c r="FP37" i="13"/>
  <c r="FL37" i="13"/>
  <c r="FH37" i="13"/>
  <c r="FD37" i="13"/>
  <c r="EZ37" i="13"/>
  <c r="EY37" i="13"/>
  <c r="FC37" i="13" s="1"/>
  <c r="FG37" i="13" s="1"/>
  <c r="FK37" i="13" s="1"/>
  <c r="FO37" i="13" s="1"/>
  <c r="FS37" i="13" s="1"/>
  <c r="FW37" i="13" s="1"/>
  <c r="GA37" i="13" s="1"/>
  <c r="EV37" i="13"/>
  <c r="GB21" i="13"/>
  <c r="FX21" i="13"/>
  <c r="FT21" i="13"/>
  <c r="FP21" i="13"/>
  <c r="FL21" i="13"/>
  <c r="FH21" i="13"/>
  <c r="FD21" i="13"/>
  <c r="EZ21" i="13"/>
  <c r="EY21" i="13"/>
  <c r="EV21" i="13"/>
  <c r="D21" i="13"/>
  <c r="D31" i="13" s="1"/>
  <c r="F31" i="13" s="1"/>
  <c r="D14" i="13"/>
  <c r="F14" i="13" s="1"/>
  <c r="D11" i="13"/>
  <c r="GB5" i="13"/>
  <c r="GA5" i="13"/>
  <c r="EY5" i="13"/>
  <c r="FC5" i="13" s="1"/>
  <c r="FX5" i="13"/>
  <c r="FT5" i="13"/>
  <c r="FP5" i="13"/>
  <c r="FL5" i="13"/>
  <c r="FH5" i="13"/>
  <c r="FD5" i="13"/>
  <c r="EZ5" i="13"/>
  <c r="EV5" i="13"/>
  <c r="F113" i="13"/>
  <c r="H101" i="13"/>
  <c r="F97" i="13"/>
  <c r="H85" i="13"/>
  <c r="F81" i="13"/>
  <c r="H69" i="13"/>
  <c r="F65" i="13"/>
  <c r="H53" i="13"/>
  <c r="F49" i="13"/>
  <c r="H37" i="13"/>
  <c r="F33" i="13"/>
  <c r="H21" i="13"/>
  <c r="H5" i="13"/>
  <c r="D12" i="12"/>
  <c r="D12" i="1"/>
  <c r="E60" i="6" l="1"/>
  <c r="E63" i="6" s="1"/>
  <c r="E65" i="6" s="1"/>
  <c r="E92" i="6"/>
  <c r="E95" i="6" s="1"/>
  <c r="E97" i="6" s="1"/>
  <c r="E76" i="6"/>
  <c r="E79" i="6" s="1"/>
  <c r="E81" i="6" s="1"/>
  <c r="E108" i="6"/>
  <c r="E111" i="6" s="1"/>
  <c r="E113" i="6" s="1"/>
  <c r="E44" i="6"/>
  <c r="E47" i="6" s="1"/>
  <c r="E49" i="6" s="1"/>
  <c r="E28" i="6"/>
  <c r="E31" i="6" s="1"/>
  <c r="E33" i="6" s="1"/>
  <c r="E14" i="6"/>
  <c r="F22" i="13"/>
  <c r="D69" i="13"/>
  <c r="D79" i="13" s="1"/>
  <c r="F79" i="13" s="1"/>
  <c r="D54" i="13"/>
  <c r="F54" i="13" s="1"/>
  <c r="D70" i="13"/>
  <c r="F70" i="13" s="1"/>
  <c r="D60" i="13"/>
  <c r="F60" i="13" s="1"/>
  <c r="D46" i="13"/>
  <c r="F46" i="13" s="1"/>
  <c r="D43" i="13"/>
  <c r="F43" i="13" s="1"/>
  <c r="D42" i="13"/>
  <c r="F42" i="13" s="1"/>
  <c r="D41" i="13"/>
  <c r="F41" i="13" s="1"/>
  <c r="D56" i="13"/>
  <c r="F56" i="13" s="1"/>
  <c r="D39" i="13"/>
  <c r="F39" i="13" s="1"/>
  <c r="F37" i="13"/>
  <c r="F53" i="13"/>
  <c r="D15" i="13"/>
  <c r="F21" i="13"/>
  <c r="FC21" i="13"/>
  <c r="FG5" i="13"/>
  <c r="D7" i="13"/>
  <c r="F7" i="13" s="1"/>
  <c r="D6" i="13"/>
  <c r="F5" i="13"/>
  <c r="F69" i="13" l="1"/>
  <c r="D101" i="13"/>
  <c r="D85" i="13"/>
  <c r="D92" i="13"/>
  <c r="F92" i="13" s="1"/>
  <c r="D76" i="13"/>
  <c r="F76" i="13" s="1"/>
  <c r="D102" i="13"/>
  <c r="F102" i="13" s="1"/>
  <c r="D86" i="13"/>
  <c r="F86" i="13" s="1"/>
  <c r="D62" i="13"/>
  <c r="F62" i="13" s="1"/>
  <c r="F45" i="13"/>
  <c r="F48" i="13" s="1"/>
  <c r="F50" i="13" s="1"/>
  <c r="D59" i="13"/>
  <c r="F59" i="13" s="1"/>
  <c r="D58" i="13"/>
  <c r="F58" i="13" s="1"/>
  <c r="D57" i="13"/>
  <c r="F57" i="13" s="1"/>
  <c r="D72" i="13"/>
  <c r="F72" i="13" s="1"/>
  <c r="D45" i="13"/>
  <c r="D48" i="13" s="1"/>
  <c r="D50" i="13" s="1"/>
  <c r="E47" i="13" s="1"/>
  <c r="D55" i="13"/>
  <c r="F6" i="13"/>
  <c r="FG21" i="13"/>
  <c r="D23" i="13"/>
  <c r="FK5" i="13"/>
  <c r="D8" i="13"/>
  <c r="F15" i="13"/>
  <c r="E39" i="13" l="1"/>
  <c r="E49" i="13"/>
  <c r="D95" i="13"/>
  <c r="D117" i="13"/>
  <c r="F85" i="13"/>
  <c r="D111" i="13"/>
  <c r="F111" i="13" s="1"/>
  <c r="F101" i="13"/>
  <c r="D118" i="13"/>
  <c r="E43" i="13"/>
  <c r="F118" i="13"/>
  <c r="E46" i="13"/>
  <c r="E41" i="13"/>
  <c r="E38" i="13"/>
  <c r="D78" i="13"/>
  <c r="F78" i="13" s="1"/>
  <c r="D75" i="13"/>
  <c r="F75" i="13" s="1"/>
  <c r="D74" i="13"/>
  <c r="F74" i="13" s="1"/>
  <c r="D73" i="13"/>
  <c r="F73" i="13" s="1"/>
  <c r="D104" i="13"/>
  <c r="F104" i="13" s="1"/>
  <c r="D88" i="13"/>
  <c r="F88" i="13" s="1"/>
  <c r="D71" i="13"/>
  <c r="E37" i="13"/>
  <c r="E40" i="13"/>
  <c r="E42" i="13"/>
  <c r="E44" i="13"/>
  <c r="F55" i="13"/>
  <c r="F61" i="13" s="1"/>
  <c r="F64" i="13" s="1"/>
  <c r="F66" i="13" s="1"/>
  <c r="D61" i="13"/>
  <c r="D64" i="13" s="1"/>
  <c r="D66" i="13" s="1"/>
  <c r="D24" i="13"/>
  <c r="F24" i="13" s="1"/>
  <c r="FK21" i="13"/>
  <c r="F23" i="13"/>
  <c r="FO5" i="13"/>
  <c r="D9" i="13"/>
  <c r="F8" i="13"/>
  <c r="F117" i="13" l="1"/>
  <c r="F95" i="13"/>
  <c r="F127" i="13" s="1"/>
  <c r="D127" i="13"/>
  <c r="D110" i="13"/>
  <c r="F110" i="13" s="1"/>
  <c r="D94" i="13"/>
  <c r="F94" i="13" s="1"/>
  <c r="D107" i="13"/>
  <c r="F107" i="13" s="1"/>
  <c r="D91" i="13"/>
  <c r="F91" i="13" s="1"/>
  <c r="D106" i="13"/>
  <c r="F106" i="13" s="1"/>
  <c r="D90" i="13"/>
  <c r="F90" i="13" s="1"/>
  <c r="D105" i="13"/>
  <c r="F105" i="13" s="1"/>
  <c r="D89" i="13"/>
  <c r="F89" i="13" s="1"/>
  <c r="E50" i="13"/>
  <c r="F71" i="13"/>
  <c r="F77" i="13" s="1"/>
  <c r="F80" i="13" s="1"/>
  <c r="F82" i="13" s="1"/>
  <c r="D77" i="13"/>
  <c r="D80" i="13" s="1"/>
  <c r="D82" i="13" s="1"/>
  <c r="E63" i="13"/>
  <c r="E60" i="13"/>
  <c r="E58" i="13"/>
  <c r="E56" i="13"/>
  <c r="E53" i="13"/>
  <c r="E65" i="13"/>
  <c r="E54" i="13"/>
  <c r="E59" i="13"/>
  <c r="E57" i="13"/>
  <c r="E55" i="13"/>
  <c r="E62" i="13"/>
  <c r="D103" i="13"/>
  <c r="D87" i="13"/>
  <c r="D120" i="13"/>
  <c r="FO21" i="13"/>
  <c r="D25" i="13"/>
  <c r="F9" i="13"/>
  <c r="F120" i="13"/>
  <c r="FS5" i="13"/>
  <c r="D10" i="13"/>
  <c r="F103" i="13" l="1"/>
  <c r="F109" i="13" s="1"/>
  <c r="F112" i="13" s="1"/>
  <c r="F114" i="13" s="1"/>
  <c r="D109" i="13"/>
  <c r="D112" i="13" s="1"/>
  <c r="D114" i="13" s="1"/>
  <c r="D119" i="13"/>
  <c r="F87" i="13"/>
  <c r="F93" i="13" s="1"/>
  <c r="F96" i="13" s="1"/>
  <c r="F98" i="13" s="1"/>
  <c r="D93" i="13"/>
  <c r="D96" i="13" s="1"/>
  <c r="D98" i="13" s="1"/>
  <c r="E66" i="13"/>
  <c r="E81" i="13"/>
  <c r="E70" i="13"/>
  <c r="E75" i="13"/>
  <c r="E73" i="13"/>
  <c r="E71" i="13"/>
  <c r="E78" i="13"/>
  <c r="E79" i="13"/>
  <c r="E76" i="13"/>
  <c r="E74" i="13"/>
  <c r="E72" i="13"/>
  <c r="E69" i="13"/>
  <c r="F25" i="13"/>
  <c r="D121" i="13"/>
  <c r="D26" i="13"/>
  <c r="F26" i="13" s="1"/>
  <c r="FS21" i="13"/>
  <c r="F10" i="13"/>
  <c r="FW5" i="13"/>
  <c r="D12" i="13" s="1"/>
  <c r="E82" i="13" l="1"/>
  <c r="F119" i="13"/>
  <c r="E97" i="13"/>
  <c r="E86" i="13"/>
  <c r="E91" i="13"/>
  <c r="E89" i="13"/>
  <c r="E87" i="13"/>
  <c r="E94" i="13"/>
  <c r="E95" i="13"/>
  <c r="E92" i="13"/>
  <c r="E90" i="13"/>
  <c r="E88" i="13"/>
  <c r="E85" i="13"/>
  <c r="E113" i="13"/>
  <c r="E111" i="13"/>
  <c r="E107" i="13"/>
  <c r="E105" i="13"/>
  <c r="E103" i="13"/>
  <c r="E110" i="13"/>
  <c r="E102" i="13"/>
  <c r="E108" i="13"/>
  <c r="E106" i="13"/>
  <c r="E104" i="13"/>
  <c r="E101" i="13"/>
  <c r="D122" i="13"/>
  <c r="FW21" i="13"/>
  <c r="D27" i="13"/>
  <c r="F27" i="13" s="1"/>
  <c r="F121" i="13"/>
  <c r="F12" i="13"/>
  <c r="F122" i="13"/>
  <c r="F11" i="13"/>
  <c r="D13" i="13"/>
  <c r="D16" i="13" s="1"/>
  <c r="E98" i="13" l="1"/>
  <c r="E114" i="13"/>
  <c r="F123" i="13"/>
  <c r="D123" i="13"/>
  <c r="D28" i="13"/>
  <c r="GA21" i="13"/>
  <c r="D30" i="13" s="1"/>
  <c r="F13" i="13"/>
  <c r="F16" i="13" s="1"/>
  <c r="F28" i="13" l="1"/>
  <c r="D29" i="13"/>
  <c r="D32" i="13" s="1"/>
  <c r="D34" i="13" s="1"/>
  <c r="D124" i="13"/>
  <c r="D125" i="13" s="1"/>
  <c r="F30" i="13"/>
  <c r="F126" i="13" s="1"/>
  <c r="D126" i="13"/>
  <c r="D128" i="13" l="1"/>
  <c r="F29" i="13"/>
  <c r="F32" i="13" s="1"/>
  <c r="F34" i="13" s="1"/>
  <c r="F124" i="13"/>
  <c r="F125" i="13" s="1"/>
  <c r="F128" i="13" s="1"/>
  <c r="E33" i="13"/>
  <c r="E22" i="13"/>
  <c r="E27" i="13"/>
  <c r="E25" i="13"/>
  <c r="E23" i="13"/>
  <c r="E30" i="13"/>
  <c r="E31" i="13"/>
  <c r="E28" i="13"/>
  <c r="E26" i="13"/>
  <c r="E24" i="13"/>
  <c r="E21" i="13"/>
  <c r="E34" i="13" l="1"/>
  <c r="L35" i="12" l="1"/>
  <c r="K35" i="12"/>
  <c r="J35" i="12"/>
  <c r="J34" i="12"/>
  <c r="D17" i="13" s="1"/>
  <c r="D129" i="13" s="1"/>
  <c r="D130" i="13" s="1"/>
  <c r="E5" i="12"/>
  <c r="D5" i="12"/>
  <c r="D4" i="12"/>
  <c r="D3" i="12"/>
  <c r="E126" i="13" l="1"/>
  <c r="E123" i="13"/>
  <c r="E122" i="13"/>
  <c r="E121" i="13"/>
  <c r="E119" i="13"/>
  <c r="E129" i="13"/>
  <c r="E127" i="13"/>
  <c r="E117" i="13"/>
  <c r="E120" i="13"/>
  <c r="E118" i="13"/>
  <c r="E124" i="13"/>
  <c r="K12" i="12"/>
  <c r="L12" i="12" s="1"/>
  <c r="N12" i="12" s="1"/>
  <c r="F17" i="13"/>
  <c r="D18" i="13"/>
  <c r="C28" i="6"/>
  <c r="E130" i="13" l="1"/>
  <c r="C31" i="6"/>
  <c r="C33" i="6" s="1"/>
  <c r="C47" i="6"/>
  <c r="C49" i="6" s="1"/>
  <c r="C63" i="6"/>
  <c r="C65" i="6" s="1"/>
  <c r="C79" i="6"/>
  <c r="C81" i="6" s="1"/>
  <c r="C95" i="6"/>
  <c r="C97" i="6" s="1"/>
  <c r="D94" i="6" s="1"/>
  <c r="C111" i="6"/>
  <c r="C113" i="6" s="1"/>
  <c r="D110" i="6" s="1"/>
  <c r="E17" i="13"/>
  <c r="E9" i="13"/>
  <c r="E10" i="13"/>
  <c r="E7" i="13"/>
  <c r="E6" i="13"/>
  <c r="E12" i="13"/>
  <c r="E11" i="13"/>
  <c r="E5" i="13"/>
  <c r="E15" i="13"/>
  <c r="E14" i="13"/>
  <c r="E8" i="13"/>
  <c r="F129" i="13"/>
  <c r="F130" i="13" s="1"/>
  <c r="F18" i="13"/>
  <c r="L34" i="12"/>
  <c r="K34" i="12"/>
  <c r="D55" i="2" s="1"/>
  <c r="E16" i="6"/>
  <c r="E13" i="6"/>
  <c r="E11" i="6"/>
  <c r="E10" i="6"/>
  <c r="E9" i="6"/>
  <c r="E8" i="6"/>
  <c r="E7" i="6"/>
  <c r="E6" i="6"/>
  <c r="E5" i="6"/>
  <c r="E4" i="6"/>
  <c r="F23" i="2"/>
  <c r="G100" i="6"/>
  <c r="G84" i="6"/>
  <c r="G68" i="6"/>
  <c r="G52" i="6"/>
  <c r="G36" i="6"/>
  <c r="G20" i="6"/>
  <c r="G4" i="6"/>
  <c r="E5" i="1"/>
  <c r="D112" i="6" l="1"/>
  <c r="D109" i="6"/>
  <c r="D107" i="6"/>
  <c r="D106" i="6"/>
  <c r="D105" i="6"/>
  <c r="D104" i="6"/>
  <c r="D103" i="6"/>
  <c r="D102" i="6"/>
  <c r="D101" i="6"/>
  <c r="D100" i="6"/>
  <c r="D96" i="6"/>
  <c r="D93" i="6"/>
  <c r="D91" i="6"/>
  <c r="D90" i="6"/>
  <c r="D89" i="6"/>
  <c r="D88" i="6"/>
  <c r="D87" i="6"/>
  <c r="D86" i="6"/>
  <c r="D85" i="6"/>
  <c r="D84" i="6"/>
  <c r="D64" i="6"/>
  <c r="D62" i="6"/>
  <c r="D61" i="6"/>
  <c r="D59" i="6"/>
  <c r="D58" i="6"/>
  <c r="D57" i="6"/>
  <c r="D56" i="6"/>
  <c r="D55" i="6"/>
  <c r="D54" i="6"/>
  <c r="D53" i="6"/>
  <c r="D52" i="6"/>
  <c r="D48" i="6"/>
  <c r="D46" i="6"/>
  <c r="D45" i="6"/>
  <c r="D43" i="6"/>
  <c r="D42" i="6"/>
  <c r="D41" i="6"/>
  <c r="D40" i="6"/>
  <c r="D39" i="6"/>
  <c r="D38" i="6"/>
  <c r="D37" i="6"/>
  <c r="D36" i="6"/>
  <c r="D27" i="6"/>
  <c r="D26" i="6"/>
  <c r="D25" i="6"/>
  <c r="D24" i="6"/>
  <c r="D23" i="6"/>
  <c r="D22" i="6"/>
  <c r="D21" i="6"/>
  <c r="D20" i="6"/>
  <c r="D32" i="6"/>
  <c r="D30" i="6"/>
  <c r="D29" i="6"/>
  <c r="D80" i="6"/>
  <c r="D78" i="6"/>
  <c r="D77" i="6"/>
  <c r="D75" i="6"/>
  <c r="D74" i="6"/>
  <c r="D73" i="6"/>
  <c r="D72" i="6"/>
  <c r="D71" i="6"/>
  <c r="D70" i="6"/>
  <c r="D69" i="6"/>
  <c r="D68" i="6"/>
  <c r="H86" i="13"/>
  <c r="H6" i="13"/>
  <c r="H38" i="13"/>
  <c r="H70" i="13"/>
  <c r="H22" i="13"/>
  <c r="H102" i="13"/>
  <c r="H54" i="13"/>
  <c r="E18" i="13"/>
  <c r="C118" i="6"/>
  <c r="E128" i="6"/>
  <c r="E120" i="6"/>
  <c r="C117" i="6"/>
  <c r="C125" i="6"/>
  <c r="C120" i="6"/>
  <c r="E117" i="6"/>
  <c r="E123" i="6"/>
  <c r="C123" i="6"/>
  <c r="E118" i="6"/>
  <c r="E121" i="6"/>
  <c r="E125" i="6"/>
  <c r="C116" i="6"/>
  <c r="C126" i="6" s="1"/>
  <c r="E126" i="6" s="1"/>
  <c r="E119" i="6"/>
  <c r="C119" i="6"/>
  <c r="C122" i="6"/>
  <c r="C12" i="6"/>
  <c r="C121" i="6"/>
  <c r="E122" i="6"/>
  <c r="H118" i="13" l="1"/>
  <c r="D97" i="6"/>
  <c r="D113" i="6"/>
  <c r="D65" i="6"/>
  <c r="D49" i="6"/>
  <c r="D33" i="6"/>
  <c r="D81" i="6"/>
  <c r="C15" i="6"/>
  <c r="C17" i="6" s="1"/>
  <c r="D14" i="6" s="1"/>
  <c r="C124" i="6"/>
  <c r="E12" i="6"/>
  <c r="E116" i="6"/>
  <c r="E124" i="6" s="1"/>
  <c r="D6" i="6" l="1"/>
  <c r="D8" i="6"/>
  <c r="D10" i="6"/>
  <c r="D5" i="6"/>
  <c r="D7" i="6"/>
  <c r="D9" i="6"/>
  <c r="C127" i="6"/>
  <c r="E127" i="6"/>
  <c r="E129" i="6" s="1"/>
  <c r="E15" i="6"/>
  <c r="E17" i="6" s="1"/>
  <c r="D16" i="6"/>
  <c r="D13" i="6"/>
  <c r="D4" i="6"/>
  <c r="D11" i="6"/>
  <c r="C129" i="6" l="1"/>
  <c r="F21" i="2"/>
  <c r="D17" i="6"/>
  <c r="G85" i="6"/>
  <c r="G53" i="6"/>
  <c r="G21" i="6"/>
  <c r="G101" i="6"/>
  <c r="G5" i="6"/>
  <c r="G37" i="6"/>
  <c r="G69" i="6"/>
  <c r="D122" i="6" l="1"/>
  <c r="F19" i="2"/>
  <c r="D121" i="6"/>
  <c r="D125" i="6"/>
  <c r="D126" i="6"/>
  <c r="D116" i="6"/>
  <c r="D123" i="6"/>
  <c r="D117" i="6"/>
  <c r="D119" i="6"/>
  <c r="D120" i="6"/>
  <c r="D128" i="6"/>
  <c r="D118" i="6"/>
  <c r="D129" i="6" l="1"/>
  <c r="J169" i="1" l="1"/>
  <c r="L169" i="1"/>
  <c r="K169" i="1"/>
  <c r="I166" i="1"/>
  <c r="N30" i="1"/>
  <c r="D18" i="2"/>
  <c r="D21" i="2" s="1"/>
  <c r="D31" i="2"/>
  <c r="D19" i="2" l="1"/>
  <c r="K12" i="1"/>
  <c r="L12" i="1" s="1"/>
  <c r="N12" i="1" s="1"/>
  <c r="N18" i="1"/>
  <c r="N19" i="1"/>
  <c r="N20" i="1"/>
  <c r="N22" i="1"/>
  <c r="N23" i="1"/>
  <c r="N24" i="1"/>
  <c r="N25" i="1"/>
  <c r="N26" i="1"/>
  <c r="N27" i="1"/>
  <c r="N28" i="1"/>
  <c r="N29" i="1"/>
  <c r="N32" i="1"/>
  <c r="N33" i="1"/>
  <c r="N34" i="1"/>
  <c r="N35" i="1"/>
  <c r="N36" i="1"/>
  <c r="N37" i="1"/>
  <c r="N38" i="1"/>
  <c r="N39" i="1"/>
  <c r="N40" i="1"/>
  <c r="N42" i="1"/>
  <c r="N43" i="1"/>
  <c r="N44" i="1"/>
  <c r="N45" i="1"/>
  <c r="N46" i="1"/>
  <c r="N47" i="1"/>
  <c r="N48" i="1"/>
  <c r="N49" i="1"/>
  <c r="N50" i="1"/>
  <c r="N52" i="1"/>
  <c r="N53" i="1"/>
  <c r="N54" i="1"/>
  <c r="N55" i="1"/>
  <c r="N56" i="1"/>
  <c r="N58" i="1"/>
  <c r="N59" i="1"/>
  <c r="N60" i="1"/>
  <c r="N62" i="1"/>
  <c r="N63" i="1"/>
  <c r="N64" i="1"/>
  <c r="N65" i="1"/>
  <c r="N66" i="1"/>
  <c r="N68" i="1"/>
  <c r="N69" i="1"/>
  <c r="N70" i="1"/>
  <c r="N72" i="1"/>
  <c r="N73" i="1"/>
  <c r="N74" i="1"/>
  <c r="N75" i="1"/>
  <c r="N76" i="1"/>
  <c r="N78" i="1"/>
  <c r="N79" i="1"/>
  <c r="N80" i="1"/>
  <c r="D23" i="2"/>
  <c r="N67" i="1" l="1"/>
  <c r="N77" i="1"/>
  <c r="N57" i="1"/>
  <c r="D57" i="2"/>
  <c r="D33" i="2" l="1"/>
  <c r="D35" i="2" s="1"/>
  <c r="D39" i="2" l="1"/>
  <c r="D37" i="2" l="1"/>
  <c r="D59" i="2" l="1"/>
  <c r="D61" i="2" s="1"/>
  <c r="B5" i="11"/>
  <c r="J162" i="1"/>
  <c r="D3" i="1"/>
  <c r="D4" i="1"/>
  <c r="I164" i="1" l="1"/>
  <c r="J166" i="1" s="1"/>
  <c r="K166" i="1" s="1"/>
  <c r="L166" i="1" s="1"/>
  <c r="N15" i="1"/>
  <c r="N16" i="1"/>
  <c r="N14" i="1"/>
  <c r="N17" i="1"/>
  <c r="K162" i="1" l="1"/>
  <c r="K168" i="1" s="1"/>
  <c r="D45" i="2" s="1"/>
  <c r="J168" i="1"/>
  <c r="F37" i="2"/>
  <c r="D49" i="2" l="1"/>
  <c r="L162" i="1"/>
  <c r="L168" i="1" s="1"/>
  <c r="N13" i="1"/>
  <c r="D47" i="2"/>
  <c r="D51" i="2" l="1"/>
  <c r="D65" i="2" s="1"/>
</calcChain>
</file>

<file path=xl/sharedStrings.xml><?xml version="1.0" encoding="utf-8"?>
<sst xmlns="http://schemas.openxmlformats.org/spreadsheetml/2006/main" count="867" uniqueCount="213">
  <si>
    <t>α/α</t>
  </si>
  <si>
    <t>Κατηγορία
δαπάνης</t>
  </si>
  <si>
    <t>Κωδικός</t>
  </si>
  <si>
    <t>(Όνομα, Επώνυμο)</t>
  </si>
  <si>
    <t>(Υπογραφή)</t>
  </si>
  <si>
    <t>ΚΑΤΗΓΟΡΙΕΣ ΔΑΠΑΝΩΝ</t>
  </si>
  <si>
    <t>01</t>
  </si>
  <si>
    <t>02</t>
  </si>
  <si>
    <t>03</t>
  </si>
  <si>
    <t>04</t>
  </si>
  <si>
    <t>05</t>
  </si>
  <si>
    <t>6. Υπεργολαβίες / Subcontracting</t>
  </si>
  <si>
    <t>06</t>
  </si>
  <si>
    <t>07</t>
  </si>
  <si>
    <t>08</t>
  </si>
  <si>
    <t>Περιγραφή</t>
  </si>
  <si>
    <t>Παραστατικό</t>
  </si>
  <si>
    <t>Φορέας υλοποίησης:</t>
  </si>
  <si>
    <t>Περίοδος υλοποίησης (επό-έως):</t>
  </si>
  <si>
    <t>Αριθμός Σύμβασης:</t>
  </si>
  <si>
    <t>Ημ/νία 
Παραστατικού</t>
  </si>
  <si>
    <t>Ημερομηνία
πληρωμής</t>
  </si>
  <si>
    <t>Ποσό</t>
  </si>
  <si>
    <t>Σύνολα</t>
  </si>
  <si>
    <r>
      <t xml:space="preserve">Τρόπος πληρωμής
</t>
    </r>
    <r>
      <rPr>
        <sz val="8"/>
        <rFont val="Calibri"/>
        <family val="2"/>
        <charset val="161"/>
        <scheme val="minor"/>
      </rPr>
      <t>(Τραπεζική επιταγή - κατάθεση - Ταμειακή απόδειξη είσπραξης - πληρωμής)</t>
    </r>
  </si>
  <si>
    <t>Φορέας υλοποίησης</t>
  </si>
  <si>
    <t>99</t>
  </si>
  <si>
    <t>Παρατηρήσεις
(Φορέας, Εταίρος ή οποιαδήποτε άλλη σχετική πληροφορία που αφορα την δαπάνη)</t>
  </si>
  <si>
    <t>Περίοδος αναφοράς - ΠΟΣΟ ΠΑΡΑΚΡΑΤΗΣΗΣ</t>
  </si>
  <si>
    <t>Φορέας υλοποίησης
Project Promoter</t>
  </si>
  <si>
    <t>Τίτλος έργου
Project title</t>
  </si>
  <si>
    <t>Αρ.Σύμβασης / Contract No.</t>
  </si>
  <si>
    <t>Από / From</t>
  </si>
  <si>
    <t>Έως/to</t>
  </si>
  <si>
    <t>Ποσό επιχορήγησης EEA Grants /  EEA Grants amount</t>
  </si>
  <si>
    <t>Ποσό συγχρηματοδότησης Φορέα Υλοποίησης / 
Project Promoter co-funding</t>
  </si>
  <si>
    <t>Εισφορά σε χρήμα
Financial Contribution</t>
  </si>
  <si>
    <t>Εισφορα σε είδος
in-kind contribution</t>
  </si>
  <si>
    <t>ΟΙΚΟΝΟΜΙΚΑ ΣΤΟΙΧΕΙΑ ΒΑΣΕΙ ΠΡΟΫΠΟΛΟΓΙΣΜΟΥ / FINANCIAL DATA BASED ON BUDGET</t>
  </si>
  <si>
    <t>Υπεύθυνη δήλωση Νομίμου εκπροσώπου / Solemn statement of Legal representative</t>
  </si>
  <si>
    <t>Αναφορά στους τυχόν τρόπους ή πηγές χρηματοδότησης και σημειώσεις / Reference to funding sources and notes</t>
  </si>
  <si>
    <r>
      <t>Legal Representative</t>
    </r>
    <r>
      <rPr>
        <sz val="10"/>
        <color theme="1"/>
        <rFont val="Calibri"/>
        <family val="2"/>
        <charset val="161"/>
        <scheme val="minor"/>
      </rPr>
      <t xml:space="preserve"> (Full name)</t>
    </r>
  </si>
  <si>
    <t>( Υπογραφή - Σφραγίδα  /  Signature - Stamp )</t>
  </si>
  <si>
    <t>Ημερομηνία:</t>
  </si>
  <si>
    <t>Τόπος:</t>
  </si>
  <si>
    <t>Ποσοστό επιχορήγησης / Grant rate (%)</t>
  </si>
  <si>
    <t>Ποσοστό υπολογισμού έμμεσων δαπανών / Indirect cost rate</t>
  </si>
  <si>
    <t>Στοιχεία πληρωμών -
παρακρατήσεων</t>
  </si>
  <si>
    <t>Ποσό προκαταβολής / Advance payment</t>
  </si>
  <si>
    <t>ΟΙΚΟΝΟΜΙΚΑ ΣΤΟΙΧΕΙΑ ΠΕΡΙΟΔΟΥ ΑΝΑΦΟΡΑΣ / ECONOMIC DATA OF THE REPORTING PERIOD</t>
  </si>
  <si>
    <t>Παρακράτηση επί της ενδιάμεσης πληρωμής (10%)</t>
  </si>
  <si>
    <t>Withheld amount on interim payment (10%)</t>
  </si>
  <si>
    <t>Minus: proportion of period expenditure
on the advance payment granted</t>
  </si>
  <si>
    <t>Μείον: αναλογία δαπανών περιόδου
επί της δοθείσας προκαταβολής</t>
  </si>
  <si>
    <t>Eligible expenditures of the period
excluding Capacity Building Component</t>
  </si>
  <si>
    <t>Α. ΠΟΣΑ ΠΕΡΙΟΔΟΥ ΕΚΤΟΣ ΔΑΠΑΝΩΝ ΕΝΔΥΝΑΜΩΣΗΣ / PERIOD AMOUNTS EXCLUDING CAPACITY BUILDING COMPONENT COSTS</t>
  </si>
  <si>
    <t>Eligible CBC expenditures of the period</t>
  </si>
  <si>
    <t>Ποσό συγχρηματοδότησης / co-funding</t>
  </si>
  <si>
    <t>Αναλογία προκατ. χωρίς CBC / Adv.Payment without CBC</t>
  </si>
  <si>
    <t>Αναλογία προκαταβολής για CBC / Adv.Payment for CBC</t>
  </si>
  <si>
    <t>ΥΠΟΛΟΓΙΣΜΟΣ ΠΟΣΟΥ ΠΛΗΡΩΜΗΣ ΠΕΡΙΟΔΟΥ / INTERIM PAYMENT AMOUNT CALCULATION</t>
  </si>
  <si>
    <t>Προϋπολογισμός / Budget</t>
  </si>
  <si>
    <r>
      <t>The Accountant</t>
    </r>
    <r>
      <rPr>
        <sz val="10"/>
        <color theme="1"/>
        <rFont val="Calibri"/>
        <family val="2"/>
        <charset val="161"/>
        <scheme val="minor"/>
      </rPr>
      <t xml:space="preserve"> (Full name)</t>
    </r>
  </si>
  <si>
    <t xml:space="preserve">Δηλώνω υπεύθυνα πως όλα τα οικονομικά στοιχεία και οι δαπάνες τα οποία δηλώθηκαν και υποβλήθηκαν στην παρούσα ενδιάμεση οικονομική έκθεση είναι αληθή, αφορούν το έργο, συνοδεύονται από τα σχετικά δικαιολογητικά, έχουν προϋπολογισθεί και έχουν εξοφληθεί μέσα στην περίοδο της κλειόμενης αναφοράς.
Επίσης βεβαιώνω πως οι δαπάνες του Επιχορηγούμενου Έργου, καθώς και των επιμέρους δράσεων αυτού, είτε αυτές πραγματοποιοήθηκαν από την ανωτέρω ΜΚΟ που εκπροσωπώ είτε από τους Εταίρους της, δεν  έχουν καλυφθεί ούτε θα καλυφθούν από άλλες πηγές χρηματοδότησης (π.χ. από εθνικούς πόρους κρατών-μελών της ΕΕ ή του ΕΟΧ, ή/και Ευρωπαϊκά Προγράμματα).
Η συγχρηματοδότηση - ίδια συμμετοχή της ανωτέρω ΜΚΟ που εκπροσωπώ και των τυχόν Εταίρων της στο Επιχορηγούμενο Έργο καλύπτεται από ίδιους πόρους και συγκεκριμένα από πόρους που έχουν αντληθεί με τους ακόλουθους τρόπους / από τις εξής πηγές [αναφορά στους τρόπους/πηγές]
</t>
  </si>
  <si>
    <t xml:space="preserve">1. Κόστος Προσωπικού / Cost of personnel </t>
  </si>
  <si>
    <t>2. Ταξίδια / Travel and subsistence allowances</t>
  </si>
  <si>
    <t xml:space="preserve">3. Αξία απόσβεσης / Depreciation value </t>
  </si>
  <si>
    <t>4. Κόστος αγοράς εξοπλισμού / Equipment cost</t>
  </si>
  <si>
    <t>5. Αναλώσιμα &amp; λοιπές προμήθειες / Consumables &amp; supplies</t>
  </si>
  <si>
    <t>7. Λοιπές Άμεσες Δαπάνες / Other Direct Costs</t>
  </si>
  <si>
    <t>9. Εθελοντική εργασία / Volunteers</t>
  </si>
  <si>
    <t>Φορέας ή Εταίρος / Project Promoter or Partner</t>
  </si>
  <si>
    <t>Φορέας / Project Promoter</t>
  </si>
  <si>
    <t>Εταίρος 1 / Partner 1</t>
  </si>
  <si>
    <t>Εταίρος 2 / Partner 2</t>
  </si>
  <si>
    <t>Εταίρος 3 / Partner 3</t>
  </si>
  <si>
    <t>Εταίρος 4 / Partner 4</t>
  </si>
  <si>
    <t>Εταίρος 5 / Partner 5</t>
  </si>
  <si>
    <t>Εταίρος 6 / Partner 6</t>
  </si>
  <si>
    <t>Φορέας ή Εταίρος</t>
  </si>
  <si>
    <t xml:space="preserve">Αιτούμενο ποσό επιχορήγησης βάσει της σύμβασης </t>
  </si>
  <si>
    <t>Ποσό συγχρηματο-δότησης</t>
  </si>
  <si>
    <t>ΕΜΜΕΣΕΣ ΔΑΠΑΝΕΣ ΠΕΡΙΟΔΟΥ (ΥΠΟΛΟΓΙΖΟΝΤΑΙ ΕΠΙ ΤΟΥ ΚΟΣΤΟΥΣ ΤΟΥ ΠΡΟΣΩΠΙΚΟΥ</t>
  </si>
  <si>
    <t>ΣΥΝΟΛΑ ΠΕΡΙΟΔΟΥ ΧΩΡΙΣ ΕΜΜΕΣΕΣ ΔΑΠΑΝΕΣ</t>
  </si>
  <si>
    <t>ΚΟΣΤΟΣ ΠΡΟΣΩΠΙΚΟΥ ΠΕΡΙΟΔΟΥ</t>
  </si>
  <si>
    <t>ΠΟΣΟΣΤΟ ΕΜΜΕΣΩΝ ΔΑΠΑΝΩΝ</t>
  </si>
  <si>
    <t>Περίοδος αναφοράς /
Reporting period</t>
  </si>
  <si>
    <t>ΠΡΟΫΠΟΛΟΓΙΣΜΟΣ ΦΟΡΕΑ ΥΛΟΠΟΙΗΣΗΣ
PROJECT PROMOTERS' BUDGET</t>
  </si>
  <si>
    <t>Κατηγορία κόστους</t>
  </si>
  <si>
    <t>Κόστος ανά κατηγορία
Cost per category</t>
  </si>
  <si>
    <t>% επί του συνόλου
% of the total</t>
  </si>
  <si>
    <t>Επιχορήγηση
Maximum amount
of funding</t>
  </si>
  <si>
    <t>Φορέας ή Εταίρος
Project Promoter or Partner</t>
  </si>
  <si>
    <t xml:space="preserve">Κόστος Προσωπικού / Cost of personnel </t>
  </si>
  <si>
    <t>Συνεισφορά σε είδος (εθελοντική εργασία) / In-kind contribution (Voluntary work)</t>
  </si>
  <si>
    <t>Ταξίδια / Travel and subsistence allowances</t>
  </si>
  <si>
    <t xml:space="preserve">Αξία απόσβεσης / Depreciation value </t>
  </si>
  <si>
    <t>Κόστος αγοράς εξοπλισμού / Equipment cost</t>
  </si>
  <si>
    <t>Αναλώσιμα &amp; λοιπές προμήθειες / Consumables &amp; supplies</t>
  </si>
  <si>
    <t>Υπεργολαβίες / Subcontracting</t>
  </si>
  <si>
    <t>Λοιπές Άμεσες Δαπάνες / Other Direct Costs</t>
  </si>
  <si>
    <t>Σύνολο Άμεσων Επιλέξιμων Δαπανών / Total direct eligible costs</t>
  </si>
  <si>
    <t>Κόστος ανακατασκευής ή ανακαίνισης ακινήτου / Cost of reconstruction or renovation of property</t>
  </si>
  <si>
    <t>Έμμεσες Δαπάνες / Indirect Costs</t>
  </si>
  <si>
    <t>ΜΕΡΙΚΟ ΣΥΝΟΛΟ ΧΩΡΙΣ Ανάπτυξη ικανοτήτων MKO / SUBTOTAL WITHOUT Capacity Building Component</t>
  </si>
  <si>
    <t>Ανάπτυξη ικανοτήτων MKO / Capacity Building Component</t>
  </si>
  <si>
    <t>ΣΥΝΟΛΟ ΠΡΟΫΠΟΛΟΓΙΣΜΟΥ / TOTAL BUDGET</t>
  </si>
  <si>
    <t>ΠΡΟΫΠΟΛΟΓΙΣΜΟΣ ΕΤΑΙΡΟΥ Νο.1
PARTNERS' No.1 BUDGET</t>
  </si>
  <si>
    <t>ΠΡΟΫΠΟΛΟΓΙΣΜΟΣ ΕΤΑΙΡΟΥ Νο.2
PARTNERS' No.2 BUDGET</t>
  </si>
  <si>
    <t>ΠΡΟΫΠΟΛΟΓΙΣΜΟΣ ΕΤΑΙΡΟΥ Νο.3
PARTNERS' No.3 BUDGET</t>
  </si>
  <si>
    <t>ΠΡΟΫΠΟΛΟΓΙΣΜΟΣ ΕΤΑΙΡΟΥ Νο.4
PARTNERS' No.4 BUDGET</t>
  </si>
  <si>
    <t>ΠΡΟΫΠΟΛΟΓΙΣΜΟΣ ΕΤΑΙΡΟΥ Νο.5
PARTNERS' No.5 BUDGET</t>
  </si>
  <si>
    <t>ΠΡΟΫΠΟΛΟΓΙΣΜΟΣ ΕΤΑΙΡΟΥ Νο.6
PARTNERS' No.6 BUDGET</t>
  </si>
  <si>
    <t>ΣΥΝΟΛΟ ΠΡΟΫΠΟΛΟΓΙΣΜΟΥ
TOTAL BUDGET</t>
  </si>
  <si>
    <t>Νόμιμος Εκπρόσωπος</t>
  </si>
  <si>
    <t>ΔΑΠΑΝΕΣ ΠΕΡΙΟΔΟΥ ΦΟΡΕΑ ΥΛΟΠΟΙΗΣΗΣ
PROJECT PROMOTERS' INCURRED EXPENDITURE FOR THE PERIOD</t>
  </si>
  <si>
    <t>ΔΑΠΑΝΕΣ ΠΕΡΙΟΔΟΥ ΕΤΑΙΡΟΥ Νο.1
PARTNERS' No.1' INCURRED EXPENDITURE FOR THE PERIOD</t>
  </si>
  <si>
    <t>ΔΑΠΑΝΕΣ ΠΕΡΙΟΔΟΥ ΕΤΑΙΡΟΥ Νο.6
PARTNERS' No.6' INCURRED EXPENDITURE FOR THE PERIOD</t>
  </si>
  <si>
    <t>ΔΑΠΑΝΕΣ ΠΕΡΙΟΔΟΥ ΕΤΑΙΡΟΥ Νο.5
PARTNERS' No.5' INCURRED EXPENDITURE FOR THE PERIOD</t>
  </si>
  <si>
    <t>ΔΑΠΑΝΕΣ ΠΕΡΙΟΔΟΥ ΕΤΑΙΡΟΥ Νο.4
PARTNERS' No.4' INCURRED EXPENDITURE FOR THE PERIOD</t>
  </si>
  <si>
    <t>ΔΑΠΑΝΕΣ ΠΕΡΙΟΔΟΥ ΕΤΑΙΡΟΥ Νο.3
PARTNERS' No.3' INCURRED EXPENDITURE FOR THE PERIOD</t>
  </si>
  <si>
    <t>ΔΑΠΑΝΕΣ ΠΕΡΙΟΔΟΥ ΕΤΑΙΡΟΥ Νο.2
PARTNERS' No.2' INCURRED EXPENDITURE FOR THE PERIOD</t>
  </si>
  <si>
    <t>Προϋπολογισμός</t>
  </si>
  <si>
    <t>Δαπάνες περιόδου</t>
  </si>
  <si>
    <t>8. Κόστος ανακατ. ή ανακαίνισης  / Rreconstruction cost</t>
  </si>
  <si>
    <t>ΣΥΝΟΛΟ ΔΑΠΑΝΩΝ ΠΕΡΙΟΔΟΥ
TOTAL COSTS FOR THE PERIOD</t>
  </si>
  <si>
    <t>Ενδιάμεση Οικονομική Έκθεση
Interim Financial Report</t>
  </si>
  <si>
    <t>Σύνολο
Total</t>
  </si>
  <si>
    <t>Προκαταβολή</t>
  </si>
  <si>
    <t>IFR 01/05/2020 - 31/08/2020</t>
  </si>
  <si>
    <t>IFR 01/09/2020 - 31/12/2020</t>
  </si>
  <si>
    <t>IFR 01/01/2021 - 30/04/2021</t>
  </si>
  <si>
    <t>IFR 01/05/2021 - 31/08/2021</t>
  </si>
  <si>
    <t>IFR 01/09/2021 - 31/12/2021</t>
  </si>
  <si>
    <t>IFR 01/01/2022 - 30/04/2022</t>
  </si>
  <si>
    <t>IFR 01/05/2022 - 31/08/2022</t>
  </si>
  <si>
    <t>IFR 01/09/2022 - 31/12/2022</t>
  </si>
  <si>
    <t>IFR 01/01/2023 - 30/04/2023</t>
  </si>
  <si>
    <t>IFR 01/05/2023 - 31/08/2023</t>
  </si>
  <si>
    <t>IFR 01/09/2023 - 31/12/2023</t>
  </si>
  <si>
    <t>IFR 01/05/2020 - 31/08/2020 - ποσό που παρακρατήθηκε</t>
  </si>
  <si>
    <t>IFR 01/09/2020 - 31/12/2020 - ποσό που παρακρατήθηκε</t>
  </si>
  <si>
    <t>IFR 01/01/2021 - 30/04/2021 - ποσό που παρακρατήθηκε</t>
  </si>
  <si>
    <t>IFR 01/05/2021 - 31/08/2021 - ποσό που παρακρατήθηκε</t>
  </si>
  <si>
    <t>IFR 01/09/2021 - 31/12/2021 - ποσό που παρακρατήθηκε</t>
  </si>
  <si>
    <t>IFR 01/01/2022 - 30/04/2022 - ποσό που παρακρατήθηκε</t>
  </si>
  <si>
    <t>IFR 01/05/2022 - 31/08/2022 - ποσό που παρακρατήθηκε</t>
  </si>
  <si>
    <t>IFR 01/09/2022 - 31/12/2022 - ποσό που παρακρατήθηκε</t>
  </si>
  <si>
    <t>IFR 01/01/2023 - 30/04/2023 - ποσό που παρακρατήθηκε</t>
  </si>
  <si>
    <t>IFR 01/05/2023 - 31/08/2023 - ποσό που παρακρατήθηκε</t>
  </si>
  <si>
    <t>IFR 01/09/2023 - 31/12/2023 - ποσό που παρακρατήθηκε</t>
  </si>
  <si>
    <t>Δικαιολογητικά που πρέπει να υποβληθούν</t>
  </si>
  <si>
    <t>ΔΙΚΑΙΟΛΟΓΗΤΙΚΑ</t>
  </si>
  <si>
    <t>Παρατηρήσεις Διαχειριστή</t>
  </si>
  <si>
    <t>___ Τιμολόγια εισιτηρίων
___ Κάρτες επιβίβασης
___ Κόστος διαμονής
___ Αποδείξεις διοδίων, διατροφής, μετακινήσεων
___ εξοφλήσεις</t>
  </si>
  <si>
    <t>___ Τιμολόγιο αγοράς
___ Εξόφληση
___ Επιπλέον προσφορές εάν απαιτείται.</t>
  </si>
  <si>
    <t>___ Τιμολόγιο αγοράς
___ Εξόφληση
___ Σύμβαση
___ Επιπλέον προσφορές εάν απαιτείται.</t>
  </si>
  <si>
    <t>___ Φύλλο αποτίμησης εθελοντικής εργασίας
___ Παρουσιολόγιο εθελοντών</t>
  </si>
  <si>
    <t>___ Μητρώο παγίων
___ Βιβλία οργανισμού όπου εμφανίζονται οι εγγραφές των αποσβέσεων</t>
  </si>
  <si>
    <t>___ Τιμολόγιο αγοράς
___ Εξόφληση
___ Μητρώο παγίων</t>
  </si>
  <si>
    <t>___ Τιμολόγιο αγοράς
___ Εξόφληση
___ Σύμβαση
___ Παραδοτέο
___ Επιπλέον προσφορές εάν απαιτείται.</t>
  </si>
  <si>
    <r>
      <t xml:space="preserve">Συνολικό κόστος
</t>
    </r>
    <r>
      <rPr>
        <sz val="10"/>
        <rFont val="Calibri"/>
        <family val="2"/>
        <charset val="161"/>
        <scheme val="minor"/>
      </rPr>
      <t>(αξία σε ευρώ)</t>
    </r>
  </si>
  <si>
    <t>IFR 01/02/2020 - 30/04/2020</t>
  </si>
  <si>
    <t>IFR 01/02/2020 - 30/04/2020 - ποσό που παρακρατήθηκε</t>
  </si>
  <si>
    <t>Υποσύνολο (Α)</t>
  </si>
  <si>
    <t>Subtotal (A)</t>
  </si>
  <si>
    <t>Υποσύνολο (Β)</t>
  </si>
  <si>
    <t>Subtotal (B)</t>
  </si>
  <si>
    <r>
      <t>Νόμιμος Εκπρόσωπος</t>
    </r>
    <r>
      <rPr>
        <sz val="10"/>
        <color theme="1"/>
        <rFont val="Calibri"/>
        <family val="2"/>
        <charset val="161"/>
        <scheme val="minor"/>
      </rPr>
      <t xml:space="preserve"> (Ονοματεπώνυμο)</t>
    </r>
  </si>
  <si>
    <r>
      <t>Λογιστής</t>
    </r>
    <r>
      <rPr>
        <sz val="10"/>
        <color theme="1"/>
        <rFont val="Calibri"/>
        <family val="2"/>
        <charset val="161"/>
        <scheme val="minor"/>
      </rPr>
      <t xml:space="preserve"> (Ονοματεπώνυμο)</t>
    </r>
  </si>
  <si>
    <t>← ΣΥΜΠΛΗΡΩΣΤΕ ΤΗΝ ΕΠΩΝΥΜΙΑ ΣΑΣ</t>
  </si>
  <si>
    <t>← ΣΥΜΠΛΗΡΩΣΤΕ ΤΟΝ ΤΙΤΛΟ ΤΟΥ ΕΡΓΟΥ ΣΑΣ</t>
  </si>
  <si>
    <t>← ΣΥΜΠΛΗΡΩΣΤΕ ΤΟΝ ΑΡΙΘΜΟ ΤΗΣ ΣΥΜΒΑΣΗΣ ΣΑΣ</t>
  </si>
  <si>
    <t>← ΣΥΜΠΛΗΡΩΣΤΕ ΤΙΣ ΗΜΕΡΟΜΗΝΙΕΣ ΤΗΣ ΠΕΡΙΟΔΟΥ ΑΝΑΦΟΡΑΣ</t>
  </si>
  <si>
    <t>← ΣΥΜΠΛΗΡΩΣΤΕ ΤΙΣ ΗΜΕΡΟΜΗΝΙΕΣ ΕΝΑΡΞΗΣ ΚΑΙ ΛΗΞΗΣ ΤΟΥ ΕΡΓΟΥ</t>
  </si>
  <si>
    <t>← ΣΥΜΠΛΗΡΩΣΤΕ ΤΟ ΠΟΣΟΣΤΟ ΕΠΙΧΟΡΗΓΗΣΗΣ ΤΟΥ ΕΡΓΟΥ ΑΠΌ EEA GRANTS</t>
  </si>
  <si>
    <t>← ΣΥΜΠΛΗΡΩΣΤΕ ΤΟ ΠΟΣΟΣΤΟ ΥΠΟΛΟΓΙΣΜΟΥ ΤΩΝ ΕΜΜΕΣΩΝ ΔΑΠΑΝΩΝ ΌΠΩΣ ΑΝΑΦΕΡΕΤΑΙ ΣΤΗΝ ΣΥΜΒΑΣΗ</t>
  </si>
  <si>
    <t>← ΣΥΜΠΛΗΡΩΣΤΕ</t>
  </si>
  <si>
    <t>← ΣΥΜΠΛΗΡΩΣΤΕ ΤΟΠΟ ΚΑΙ ΗΜΕΡΟΜΗΝΙΑ</t>
  </si>
  <si>
    <t>← ΣΥΜΠΛΗΡΩΣΤΕ ΤΑ ΟΝΟΜΑΤΑ</t>
  </si>
  <si>
    <t>Περίοδος υλοποίησης έργου /
Project implementation period</t>
  </si>
  <si>
    <t xml:space="preserve">Μείον: αναλογία δοθείσας προκαταβολής
επί των δαπανών της περιόδου </t>
  </si>
  <si>
    <t>Minus: proportion of the advance payment 
on period's expenditure</t>
  </si>
  <si>
    <t>Ποσό προς απόδοση για την περίοδο. (Α) + (Β)</t>
  </si>
  <si>
    <t>Payable amount for the period. (Α) + (Β)</t>
  </si>
  <si>
    <t>← ΣΥΜΠΛΗΡΩΣΤΕ ΤΟ ΠΟΣΟΣΤΟ ΤΗΣ ΕΙΣΦΟΡΑΣ ΣΑΣ ΣΕ ΕΙΔΟΣ ΌΠΩΣ ΑΝΑΦΕΡΕΤΑΙ ΣΤΟΝ ΠΡΟΫΠΟΛΟΓΙΣΜΟ ΣΑΣ</t>
  </si>
  <si>
    <t>Περίοδος αναφοράς - ΠΟΣΑ ΠΟΥ ΕΧΕΤΕ ΛΑΒΕΙ ΥΠΟ ΤΗΝ ΜΟΡΦΗ ΠΡΟΚΑΤΑΒΟΛΗΣ
ή ΕΝΔΙΑΜΕΣΗΣ ΠΛΗΡΩΜΗΣ</t>
  </si>
  <si>
    <t>___ Μισθ. Κατάσταση
___ Πληρωμή Μισθ.
___ Σύμβαση εργασ. &amp; ΕΡΓΑΝΗ Ε3
___ ΑΠΔ / Πληρωμή
___ Φ.Μ.Υ. / Πληρωμή
___ Επιχ. Δραστ. / Πληρωμή
___ Timesheet</t>
  </si>
  <si>
    <t>Προϋπολογισμός εκτός Δράσεων Ανάπτυξης Ικανοτήτων / 
Budget excluding Capacity Building Component</t>
  </si>
  <si>
    <t>Προϋπολογ. δαπανών  Δράσεων Ανάπτυξης Ικανοτήτων / 
Budget for Capacity Building Component (CBC)</t>
  </si>
  <si>
    <t>Επιλέξιμες δαπάνες περιόδου
εκτός δαπανών Δράσεων Ανάπτυξης Ικανοτήτων</t>
  </si>
  <si>
    <t>Επιλέξιμες δαπάνες Δράσεων Ανάπ. Ικανοτήτων περιόδου</t>
  </si>
  <si>
    <t>Β. ΠΟΣΑ ΠΕΡΙΟΔΟΥ ΔΑΠΑΝΩΝ ΔΡΑΣΕΩΝ ΑΝΑΠΤΥΞΗΣ ΙΚΑΝΟΤΗΤΩΝ  / PERIOD AMOUNTS FOR CAPACITY BUILDING COMPONENT (CBC) COSTS</t>
  </si>
  <si>
    <t>ΑΝΑΛΥΤΙΚΑ ΣΤΟΙΧΕΙΑ ΔΑΠΑΝΩΝ ΠΕΡΙΟΔΟΥ (ΕΚΤΟΣ ΑΠΟ ΔΑΠΑΝΕΣ ΔΡΑΣΕΩΝ ΑΝΑΠΤΥΞΗΣ ΙΚΑΝΟΤΗΤΩΝ)</t>
  </si>
  <si>
    <t>ΑΝΑΛΥΤΙΚΑ ΣΤΟΙΧΕΙΑ ΔΑΠΑΝΩΝ ΠΕΡΙΟΔΟΥ (ΜΟΝΟ ΔΑΠΑΝΕΣ ΔΡΑΣΕΩΝ ΑΝΑΠΤΥΞΗΣ ΙΚΑΝΟΤΗΤΩΝ)</t>
  </si>
  <si>
    <t>ΑΝΑΛΥΤΙΚΑ ΣΤΟΙΧΕΙΑ ΔΑΠΑΝΩΝ ΠΕΡΙΟΔΟΥ (ΜΟΝΟ ΔΡΑΣΕΩΝ ΑΝΑΠΤΥΞΗΣ ΙΚΑΝΟΤΗΤΩΝ)</t>
  </si>
  <si>
    <t>ΣΥΝΟΛΑ ΠΕΡΙΟΔΟΥ ΓΙΑ ΔΑΠΑΝΕΣ ΔΡΑΣΕΩΝ ΑΝΑΠΤΥΞΗΣ ΙΚΑΝΟΤΗΤΩΝ</t>
  </si>
  <si>
    <t>ΣΥΝΟΛΑ ΠΕΡΙΟΔΟΥ (ΕΚΤΟΣ ΔΑΠΑΝΩΝ ΔΡΑΣΕΩΝ ΑΝΑΠΤΥΞΗΣ ΙΚΑΝΟΤΗΤΩΝ)</t>
  </si>
  <si>
    <t>Ref.</t>
  </si>
  <si>
    <t>Cost
Category</t>
  </si>
  <si>
    <t>Project Promoter or Partner</t>
  </si>
  <si>
    <t>Code</t>
  </si>
  <si>
    <t>Date of the invoice</t>
  </si>
  <si>
    <t>Invoice / Document</t>
  </si>
  <si>
    <t>Date of payment</t>
  </si>
  <si>
    <t>Payment method</t>
  </si>
  <si>
    <t>Description</t>
  </si>
  <si>
    <r>
      <t xml:space="preserve">Total cost
</t>
    </r>
    <r>
      <rPr>
        <sz val="10"/>
        <rFont val="Calibri"/>
        <family val="2"/>
        <charset val="161"/>
        <scheme val="minor"/>
      </rPr>
      <t>(value in Euros)</t>
    </r>
  </si>
  <si>
    <t>Amount for grant according to the contract</t>
  </si>
  <si>
    <t>Co-finance amount</t>
  </si>
  <si>
    <t>Supporting documents to be submitted</t>
  </si>
  <si>
    <r>
      <rPr>
        <b/>
        <sz val="10"/>
        <rFont val="Calibri"/>
        <family val="2"/>
        <charset val="161"/>
        <scheme val="minor"/>
      </rPr>
      <t>Comments</t>
    </r>
    <r>
      <rPr>
        <b/>
        <sz val="8"/>
        <rFont val="Calibri"/>
        <family val="2"/>
        <charset val="161"/>
        <scheme val="minor"/>
      </rPr>
      <t xml:space="preserve">
(Project Promoter, Partner or any other relevant information relating to the expenditure)</t>
    </r>
  </si>
  <si>
    <t>Comments of Programme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</si>
</sst>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Red]\-#,##0.00\ "/>
    <numFmt numFmtId="165" formatCode="dd/mm/yyyy;@"/>
  </numFmts>
  <fonts count="33" x14ac:knownFonts="1">
    <font>
      <sz val="11"/>
      <color theme="1"/>
      <name val="Calibri"/>
      <family val="2"/>
      <charset val="161"/>
      <scheme val="minor"/>
    </font>
    <font>
      <b/>
      <sz val="11"/>
      <color theme="1"/>
      <name val="Calibri"/>
      <family val="2"/>
      <charset val="161"/>
      <scheme val="minor"/>
    </font>
    <font>
      <b/>
      <sz val="18"/>
      <color theme="1"/>
      <name val="Calibri"/>
      <family val="2"/>
      <charset val="161"/>
      <scheme val="minor"/>
    </font>
    <font>
      <b/>
      <sz val="8"/>
      <name val="Calibri"/>
      <family val="2"/>
      <charset val="161"/>
      <scheme val="minor"/>
    </font>
    <font>
      <b/>
      <sz val="10"/>
      <name val="Calibri"/>
      <family val="2"/>
      <charset val="161"/>
      <scheme val="minor"/>
    </font>
    <font>
      <sz val="8"/>
      <name val="Calibri"/>
      <family val="2"/>
      <charset val="161"/>
      <scheme val="minor"/>
    </font>
    <font>
      <b/>
      <sz val="14"/>
      <name val="Calibri"/>
      <family val="2"/>
      <charset val="161"/>
      <scheme val="minor"/>
    </font>
    <font>
      <b/>
      <sz val="12"/>
      <name val="Calibri"/>
      <family val="2"/>
      <charset val="161"/>
      <scheme val="minor"/>
    </font>
    <font>
      <b/>
      <sz val="10"/>
      <color indexed="48"/>
      <name val="Calibri"/>
      <family val="2"/>
      <charset val="161"/>
      <scheme val="minor"/>
    </font>
    <font>
      <b/>
      <sz val="8"/>
      <color indexed="10"/>
      <name val="Calibri"/>
      <family val="2"/>
      <charset val="161"/>
      <scheme val="minor"/>
    </font>
    <font>
      <sz val="10"/>
      <name val="Calibri"/>
      <family val="2"/>
      <charset val="161"/>
      <scheme val="minor"/>
    </font>
    <font>
      <sz val="11"/>
      <name val="Calibri"/>
      <family val="2"/>
      <charset val="161"/>
      <scheme val="minor"/>
    </font>
    <font>
      <sz val="9"/>
      <color theme="1"/>
      <name val="Calibri"/>
      <family val="2"/>
      <charset val="161"/>
      <scheme val="minor"/>
    </font>
    <font>
      <b/>
      <sz val="9"/>
      <name val="Calibri"/>
      <family val="2"/>
      <charset val="161"/>
      <scheme val="minor"/>
    </font>
    <font>
      <b/>
      <sz val="18"/>
      <name val="Calibri"/>
      <family val="2"/>
      <charset val="161"/>
      <scheme val="minor"/>
    </font>
    <font>
      <sz val="8"/>
      <color theme="1"/>
      <name val="Calibri"/>
      <family val="2"/>
      <charset val="161"/>
      <scheme val="minor"/>
    </font>
    <font>
      <b/>
      <sz val="11"/>
      <name val="Calibri"/>
      <family val="2"/>
      <charset val="161"/>
      <scheme val="minor"/>
    </font>
    <font>
      <sz val="11"/>
      <color theme="1"/>
      <name val="Calibri"/>
      <family val="2"/>
      <charset val="161"/>
      <scheme val="minor"/>
    </font>
    <font>
      <b/>
      <sz val="22"/>
      <color theme="1"/>
      <name val="Calibri"/>
      <family val="2"/>
      <charset val="161"/>
      <scheme val="minor"/>
    </font>
    <font>
      <b/>
      <sz val="12"/>
      <color theme="1"/>
      <name val="Calibri"/>
      <family val="2"/>
      <charset val="161"/>
      <scheme val="minor"/>
    </font>
    <font>
      <b/>
      <sz val="14"/>
      <color theme="1"/>
      <name val="Calibri"/>
      <family val="2"/>
      <charset val="161"/>
      <scheme val="minor"/>
    </font>
    <font>
      <sz val="10"/>
      <color theme="1"/>
      <name val="Calibri"/>
      <family val="2"/>
      <charset val="161"/>
      <scheme val="minor"/>
    </font>
    <font>
      <sz val="14"/>
      <color theme="1"/>
      <name val="Calibri"/>
      <family val="2"/>
      <charset val="161"/>
      <scheme val="minor"/>
    </font>
    <font>
      <b/>
      <u/>
      <sz val="14"/>
      <name val="Calibri"/>
      <family val="2"/>
      <charset val="161"/>
      <scheme val="minor"/>
    </font>
    <font>
      <b/>
      <sz val="9"/>
      <color theme="1"/>
      <name val="Calibri"/>
      <family val="2"/>
      <charset val="161"/>
      <scheme val="minor"/>
    </font>
    <font>
      <sz val="8"/>
      <color theme="0"/>
      <name val="Calibri"/>
      <family val="2"/>
      <charset val="161"/>
      <scheme val="minor"/>
    </font>
    <font>
      <sz val="9"/>
      <color theme="0"/>
      <name val="Calibri"/>
      <family val="2"/>
      <charset val="161"/>
      <scheme val="minor"/>
    </font>
    <font>
      <b/>
      <sz val="16"/>
      <color theme="1"/>
      <name val="Calibri"/>
      <family val="2"/>
      <charset val="161"/>
      <scheme val="minor"/>
    </font>
    <font>
      <sz val="12"/>
      <color theme="1"/>
      <name val="Calibri"/>
      <family val="2"/>
      <charset val="161"/>
      <scheme val="minor"/>
    </font>
    <font>
      <b/>
      <sz val="24"/>
      <color theme="1"/>
      <name val="Calibri"/>
      <family val="2"/>
      <charset val="161"/>
      <scheme val="minor"/>
    </font>
    <font>
      <sz val="12"/>
      <name val="Calibri"/>
      <family val="2"/>
      <charset val="161"/>
      <scheme val="minor"/>
    </font>
    <font>
      <b/>
      <sz val="16"/>
      <name val="Calibri"/>
      <family val="2"/>
      <charset val="161"/>
      <scheme val="minor"/>
    </font>
    <font>
      <b/>
      <sz val="12"/>
      <color theme="1"/>
      <name val="Calibri"/>
      <family val="2"/>
      <charset val="161"/>
    </font>
  </fonts>
  <fills count="16">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gradientFill type="path" left="0.5" right="0.5" top="0.5" bottom="0.5">
        <stop position="0">
          <color theme="0"/>
        </stop>
        <stop position="1">
          <color theme="4"/>
        </stop>
      </gradientFill>
    </fill>
    <fill>
      <patternFill patternType="solid">
        <fgColor theme="2" tint="-9.9978637043366805E-2"/>
        <bgColor indexed="64"/>
      </patternFill>
    </fill>
    <fill>
      <patternFill patternType="solid">
        <fgColor theme="8" tint="0.79998168889431442"/>
        <bgColor indexed="64"/>
      </patternFill>
    </fill>
    <fill>
      <patternFill patternType="solid">
        <fgColor theme="8" tint="0.79998168889431442"/>
        <bgColor auto="1"/>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0" tint="-4.9989318521683403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26">
    <xf numFmtId="0" fontId="0" fillId="0" borderId="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cellStyleXfs>
  <cellXfs count="282">
    <xf numFmtId="0" fontId="0" fillId="0" borderId="0" xfId="0"/>
    <xf numFmtId="0" fontId="0" fillId="0" borderId="0" xfId="0" quotePrefix="1"/>
    <xf numFmtId="0" fontId="0" fillId="9" borderId="0" xfId="0" applyFont="1" applyFill="1" applyProtection="1">
      <protection hidden="1"/>
    </xf>
    <xf numFmtId="165" fontId="3" fillId="5" borderId="1" xfId="0" applyNumberFormat="1" applyFont="1" applyFill="1" applyBorder="1" applyAlignment="1" applyProtection="1">
      <alignment horizontal="center" vertical="center" wrapText="1"/>
      <protection hidden="1"/>
    </xf>
    <xf numFmtId="0" fontId="3" fillId="6" borderId="1" xfId="0" applyFont="1" applyFill="1" applyBorder="1" applyAlignment="1" applyProtection="1">
      <alignment horizontal="center" vertical="center" wrapText="1"/>
      <protection hidden="1"/>
    </xf>
    <xf numFmtId="0" fontId="0" fillId="9" borderId="0" xfId="0" applyFont="1" applyFill="1" applyBorder="1" applyAlignment="1" applyProtection="1">
      <alignment vertical="center"/>
      <protection hidden="1"/>
    </xf>
    <xf numFmtId="0" fontId="13" fillId="9" borderId="0" xfId="0" applyFont="1" applyFill="1" applyProtection="1">
      <protection hidden="1"/>
    </xf>
    <xf numFmtId="0" fontId="4" fillId="9" borderId="0" xfId="0" applyFont="1" applyFill="1" applyProtection="1">
      <protection hidden="1"/>
    </xf>
    <xf numFmtId="0" fontId="0" fillId="9" borderId="0" xfId="0" applyFont="1" applyFill="1" applyBorder="1" applyProtection="1">
      <protection hidden="1"/>
    </xf>
    <xf numFmtId="164" fontId="7" fillId="0" borderId="1" xfId="0" applyNumberFormat="1" applyFont="1" applyFill="1" applyBorder="1" applyAlignment="1" applyProtection="1">
      <alignment horizontal="right" vertical="center" shrinkToFit="1"/>
      <protection hidden="1"/>
    </xf>
    <xf numFmtId="164" fontId="7" fillId="3" borderId="1" xfId="0" applyNumberFormat="1" applyFont="1" applyFill="1" applyBorder="1" applyAlignment="1" applyProtection="1">
      <alignment horizontal="right" vertical="center" shrinkToFit="1"/>
      <protection hidden="1"/>
    </xf>
    <xf numFmtId="0" fontId="1" fillId="9" borderId="0" xfId="0" applyFont="1" applyFill="1" applyBorder="1" applyProtection="1">
      <protection hidden="1"/>
    </xf>
    <xf numFmtId="0" fontId="8" fillId="0" borderId="0" xfId="0" applyFont="1" applyAlignment="1" applyProtection="1">
      <alignment horizontal="center" vertical="center" shrinkToFit="1"/>
      <protection hidden="1"/>
    </xf>
    <xf numFmtId="49" fontId="9" fillId="0" borderId="0" xfId="0" applyNumberFormat="1" applyFont="1" applyAlignment="1" applyProtection="1">
      <alignment horizontal="center" vertical="center" shrinkToFit="1"/>
      <protection hidden="1"/>
    </xf>
    <xf numFmtId="0" fontId="0" fillId="0" borderId="0" xfId="0" applyFont="1" applyAlignment="1" applyProtection="1">
      <alignment vertical="center"/>
      <protection hidden="1"/>
    </xf>
    <xf numFmtId="0" fontId="0" fillId="0" borderId="0" xfId="0" applyFont="1" applyProtection="1">
      <protection hidden="1"/>
    </xf>
    <xf numFmtId="0" fontId="7" fillId="0" borderId="0" xfId="0" applyFont="1" applyAlignment="1" applyProtection="1">
      <alignment vertical="center"/>
      <protection hidden="1"/>
    </xf>
    <xf numFmtId="0" fontId="10" fillId="0" borderId="0" xfId="0" applyFont="1" applyAlignment="1" applyProtection="1">
      <alignment vertical="center"/>
      <protection hidden="1"/>
    </xf>
    <xf numFmtId="0" fontId="10" fillId="0" borderId="0" xfId="0" applyFont="1" applyFill="1" applyBorder="1" applyAlignment="1" applyProtection="1">
      <alignment vertical="center" shrinkToFit="1"/>
      <protection hidden="1"/>
    </xf>
    <xf numFmtId="0" fontId="0" fillId="0" borderId="0" xfId="0" applyFont="1" applyFill="1" applyBorder="1" applyAlignment="1" applyProtection="1">
      <alignment vertical="center"/>
      <protection hidden="1"/>
    </xf>
    <xf numFmtId="0" fontId="10" fillId="0" borderId="0" xfId="0" applyFont="1" applyFill="1" applyBorder="1" applyAlignment="1" applyProtection="1">
      <alignment vertical="center"/>
      <protection hidden="1"/>
    </xf>
    <xf numFmtId="0" fontId="10" fillId="0" borderId="0" xfId="0" applyFont="1" applyFill="1" applyAlignment="1" applyProtection="1">
      <alignment vertical="center"/>
      <protection hidden="1"/>
    </xf>
    <xf numFmtId="49" fontId="0" fillId="0" borderId="0" xfId="0" applyNumberFormat="1" applyFont="1" applyAlignment="1" applyProtection="1">
      <alignment vertical="center" shrinkToFit="1"/>
      <protection hidden="1"/>
    </xf>
    <xf numFmtId="0" fontId="1" fillId="9" borderId="0" xfId="0" applyFont="1" applyFill="1" applyAlignment="1" applyProtection="1">
      <alignment vertical="center"/>
      <protection hidden="1"/>
    </xf>
    <xf numFmtId="0" fontId="0" fillId="9" borderId="0" xfId="0" applyFont="1" applyFill="1" applyBorder="1" applyAlignment="1" applyProtection="1">
      <alignment horizontal="left" vertical="center"/>
      <protection hidden="1"/>
    </xf>
    <xf numFmtId="4" fontId="1" fillId="5" borderId="1" xfId="0" applyNumberFormat="1" applyFont="1" applyFill="1" applyBorder="1" applyAlignment="1" applyProtection="1">
      <alignment vertical="center"/>
      <protection hidden="1"/>
    </xf>
    <xf numFmtId="164" fontId="5" fillId="0" borderId="1" xfId="0" applyNumberFormat="1" applyFont="1" applyFill="1" applyBorder="1" applyAlignment="1" applyProtection="1">
      <alignment horizontal="left" vertical="center" wrapText="1"/>
      <protection locked="0"/>
    </xf>
    <xf numFmtId="0" fontId="16" fillId="6" borderId="1" xfId="0" applyFont="1" applyFill="1" applyBorder="1" applyAlignment="1" applyProtection="1">
      <alignment horizontal="center" vertical="center" wrapText="1"/>
      <protection hidden="1"/>
    </xf>
    <xf numFmtId="4" fontId="16" fillId="6" borderId="1" xfId="0" applyNumberFormat="1" applyFont="1" applyFill="1" applyBorder="1" applyAlignment="1" applyProtection="1">
      <alignment horizontal="right" vertical="center" wrapText="1"/>
      <protection hidden="1"/>
    </xf>
    <xf numFmtId="4" fontId="1" fillId="8" borderId="1" xfId="0" applyNumberFormat="1" applyFont="1" applyFill="1" applyBorder="1" applyAlignment="1" applyProtection="1">
      <alignment vertical="center"/>
      <protection locked="0"/>
    </xf>
    <xf numFmtId="4" fontId="0" fillId="8" borderId="1" xfId="0" applyNumberFormat="1" applyFont="1" applyFill="1" applyBorder="1" applyAlignment="1" applyProtection="1">
      <alignment horizontal="right"/>
      <protection locked="0"/>
    </xf>
    <xf numFmtId="0" fontId="0" fillId="9" borderId="0" xfId="0" applyFill="1" applyProtection="1">
      <protection hidden="1"/>
    </xf>
    <xf numFmtId="0" fontId="1" fillId="9" borderId="0" xfId="0" applyFont="1" applyFill="1" applyProtection="1">
      <protection hidden="1"/>
    </xf>
    <xf numFmtId="0" fontId="10" fillId="0" borderId="4" xfId="0" applyFont="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10" fillId="9" borderId="0" xfId="0" applyFont="1" applyFill="1" applyBorder="1" applyAlignment="1" applyProtection="1">
      <alignment vertical="center" shrinkToFit="1"/>
      <protection hidden="1"/>
    </xf>
    <xf numFmtId="164" fontId="10" fillId="9" borderId="0" xfId="0" applyNumberFormat="1" applyFont="1" applyFill="1" applyBorder="1" applyAlignment="1" applyProtection="1">
      <alignment vertical="center"/>
      <protection hidden="1"/>
    </xf>
    <xf numFmtId="0" fontId="10" fillId="9" borderId="0" xfId="0" applyFont="1" applyFill="1" applyBorder="1" applyAlignment="1" applyProtection="1">
      <alignment vertical="center"/>
      <protection hidden="1"/>
    </xf>
    <xf numFmtId="0" fontId="7" fillId="9" borderId="0" xfId="0" applyFont="1" applyFill="1" applyBorder="1" applyAlignment="1" applyProtection="1">
      <alignment vertical="center"/>
      <protection hidden="1"/>
    </xf>
    <xf numFmtId="0" fontId="0" fillId="2" borderId="18" xfId="0" applyFont="1" applyFill="1" applyBorder="1" applyAlignment="1" applyProtection="1">
      <alignment vertical="center"/>
      <protection hidden="1"/>
    </xf>
    <xf numFmtId="0" fontId="0" fillId="2" borderId="19" xfId="0" applyFont="1" applyFill="1" applyBorder="1" applyAlignment="1" applyProtection="1">
      <alignment vertical="center"/>
      <protection hidden="1"/>
    </xf>
    <xf numFmtId="0" fontId="0" fillId="2" borderId="20" xfId="0" applyFont="1" applyFill="1" applyBorder="1" applyAlignment="1" applyProtection="1">
      <alignment vertical="center"/>
      <protection hidden="1"/>
    </xf>
    <xf numFmtId="0" fontId="0" fillId="8" borderId="17"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hidden="1"/>
    </xf>
    <xf numFmtId="4" fontId="2" fillId="10" borderId="1" xfId="1" applyNumberFormat="1" applyFont="1" applyFill="1" applyBorder="1" applyAlignment="1" applyProtection="1">
      <alignment vertical="center"/>
      <protection hidden="1"/>
    </xf>
    <xf numFmtId="0" fontId="19" fillId="8" borderId="1" xfId="0" applyFont="1" applyFill="1" applyBorder="1" applyAlignment="1" applyProtection="1">
      <alignment vertical="center"/>
      <protection locked="0"/>
    </xf>
    <xf numFmtId="165" fontId="19" fillId="8" borderId="1" xfId="0" applyNumberFormat="1" applyFont="1" applyFill="1" applyBorder="1" applyAlignment="1" applyProtection="1">
      <alignment horizontal="center" vertical="center"/>
      <protection locked="0"/>
    </xf>
    <xf numFmtId="0" fontId="12" fillId="9" borderId="0" xfId="0" applyFont="1" applyFill="1" applyAlignment="1" applyProtection="1">
      <alignment horizontal="left" wrapText="1"/>
      <protection hidden="1"/>
    </xf>
    <xf numFmtId="0" fontId="12" fillId="9" borderId="6" xfId="0" applyFont="1" applyFill="1" applyBorder="1" applyAlignment="1" applyProtection="1">
      <alignment horizontal="left" wrapText="1"/>
      <protection hidden="1"/>
    </xf>
    <xf numFmtId="0" fontId="0" fillId="9" borderId="0" xfId="0" applyFill="1" applyBorder="1" applyAlignment="1" applyProtection="1">
      <alignment horizontal="left" vertical="center"/>
      <protection hidden="1"/>
    </xf>
    <xf numFmtId="0" fontId="0" fillId="9" borderId="0" xfId="0" applyFill="1" applyBorder="1" applyAlignment="1" applyProtection="1">
      <alignment horizontal="right" vertical="center"/>
      <protection hidden="1"/>
    </xf>
    <xf numFmtId="0" fontId="0" fillId="9" borderId="12" xfId="0" applyFill="1" applyBorder="1" applyAlignment="1" applyProtection="1">
      <alignment horizontal="left" vertical="center"/>
      <protection hidden="1"/>
    </xf>
    <xf numFmtId="0" fontId="0" fillId="9" borderId="12" xfId="0" applyFont="1" applyFill="1" applyBorder="1" applyAlignment="1" applyProtection="1">
      <alignment vertical="center"/>
      <protection hidden="1"/>
    </xf>
    <xf numFmtId="0" fontId="1" fillId="9" borderId="0" xfId="0" applyFont="1" applyFill="1" applyBorder="1" applyAlignment="1" applyProtection="1">
      <alignment vertical="center"/>
      <protection hidden="1"/>
    </xf>
    <xf numFmtId="0" fontId="16" fillId="0" borderId="12" xfId="0" applyFont="1" applyBorder="1" applyProtection="1">
      <protection hidden="1"/>
    </xf>
    <xf numFmtId="0" fontId="11" fillId="0" borderId="0" xfId="0" applyFont="1" applyAlignment="1" applyProtection="1">
      <alignment horizontal="left"/>
      <protection hidden="1"/>
    </xf>
    <xf numFmtId="0" fontId="3" fillId="6" borderId="14" xfId="0" applyFont="1" applyFill="1" applyBorder="1" applyAlignment="1" applyProtection="1">
      <alignment horizontal="center" vertical="center" wrapText="1"/>
      <protection hidden="1"/>
    </xf>
    <xf numFmtId="0" fontId="6" fillId="0" borderId="0" xfId="0" applyFont="1" applyFill="1" applyBorder="1" applyAlignment="1" applyProtection="1">
      <alignment horizontal="left" vertical="center"/>
      <protection hidden="1"/>
    </xf>
    <xf numFmtId="164" fontId="7" fillId="0" borderId="0" xfId="0" applyNumberFormat="1" applyFont="1" applyFill="1" applyBorder="1" applyAlignment="1" applyProtection="1">
      <alignment horizontal="right" vertical="center" shrinkToFit="1"/>
      <protection hidden="1"/>
    </xf>
    <xf numFmtId="0" fontId="6" fillId="0" borderId="0" xfId="0" applyFont="1" applyFill="1" applyBorder="1" applyAlignment="1" applyProtection="1">
      <alignment horizontal="right" vertical="center"/>
      <protection hidden="1"/>
    </xf>
    <xf numFmtId="0" fontId="6" fillId="0" borderId="11" xfId="0" applyFont="1" applyFill="1" applyBorder="1" applyAlignment="1" applyProtection="1">
      <alignment vertical="center"/>
      <protection hidden="1"/>
    </xf>
    <xf numFmtId="0" fontId="6" fillId="0" borderId="0" xfId="0" applyFont="1" applyFill="1" applyBorder="1" applyAlignment="1" applyProtection="1">
      <alignment vertical="center"/>
      <protection hidden="1"/>
    </xf>
    <xf numFmtId="0" fontId="20" fillId="9" borderId="0" xfId="0" applyFont="1" applyFill="1" applyBorder="1" applyAlignment="1" applyProtection="1">
      <alignment horizontal="right"/>
      <protection hidden="1"/>
    </xf>
    <xf numFmtId="0" fontId="6" fillId="0" borderId="12" xfId="0" applyFont="1" applyFill="1" applyBorder="1" applyAlignment="1" applyProtection="1">
      <alignment vertical="center"/>
      <protection hidden="1"/>
    </xf>
    <xf numFmtId="3" fontId="5" fillId="3" borderId="1" xfId="0" quotePrefix="1" applyNumberFormat="1" applyFont="1" applyFill="1" applyBorder="1" applyAlignment="1" applyProtection="1">
      <alignment horizontal="center" vertical="center" wrapText="1"/>
      <protection hidden="1"/>
    </xf>
    <xf numFmtId="0" fontId="3" fillId="6" borderId="14" xfId="0" applyFont="1" applyFill="1" applyBorder="1" applyAlignment="1" applyProtection="1">
      <alignment vertical="center" wrapText="1"/>
      <protection hidden="1"/>
    </xf>
    <xf numFmtId="0" fontId="1" fillId="9" borderId="0" xfId="0" applyFont="1" applyFill="1" applyBorder="1" applyAlignment="1" applyProtection="1">
      <alignment horizontal="center" vertical="center"/>
      <protection hidden="1"/>
    </xf>
    <xf numFmtId="0" fontId="12" fillId="9" borderId="0" xfId="0" applyFont="1" applyFill="1" applyAlignment="1" applyProtection="1">
      <alignment horizontal="left" wrapText="1"/>
      <protection hidden="1"/>
    </xf>
    <xf numFmtId="10" fontId="7" fillId="12" borderId="1" xfId="1" applyNumberFormat="1" applyFont="1" applyFill="1" applyBorder="1" applyAlignment="1" applyProtection="1">
      <alignment horizontal="center" vertical="center" shrinkToFit="1"/>
      <protection hidden="1"/>
    </xf>
    <xf numFmtId="0" fontId="24" fillId="13" borderId="17" xfId="0" applyFont="1" applyFill="1" applyBorder="1" applyAlignment="1" applyProtection="1">
      <alignment horizontal="left" vertical="center" wrapText="1"/>
      <protection hidden="1"/>
    </xf>
    <xf numFmtId="0" fontId="24" fillId="13" borderId="17" xfId="0" applyFont="1" applyFill="1" applyBorder="1" applyAlignment="1" applyProtection="1">
      <alignment horizontal="center" vertical="center" wrapText="1"/>
      <protection hidden="1"/>
    </xf>
    <xf numFmtId="0" fontId="12" fillId="9" borderId="0" xfId="0" applyFont="1" applyFill="1" applyProtection="1">
      <protection hidden="1"/>
    </xf>
    <xf numFmtId="0" fontId="25" fillId="9" borderId="0" xfId="0" applyFont="1" applyFill="1" applyAlignment="1" applyProtection="1">
      <alignment vertical="center" wrapText="1"/>
      <protection hidden="1"/>
    </xf>
    <xf numFmtId="0" fontId="12" fillId="10" borderId="23" xfId="0" applyFont="1" applyFill="1" applyBorder="1" applyAlignment="1" applyProtection="1">
      <alignment vertical="center" wrapText="1"/>
      <protection hidden="1"/>
    </xf>
    <xf numFmtId="4" fontId="12" fillId="10" borderId="23" xfId="0" applyNumberFormat="1" applyFont="1" applyFill="1" applyBorder="1" applyProtection="1">
      <protection hidden="1"/>
    </xf>
    <xf numFmtId="10" fontId="12" fillId="10" borderId="23" xfId="1" applyNumberFormat="1" applyFont="1" applyFill="1" applyBorder="1" applyProtection="1">
      <protection hidden="1"/>
    </xf>
    <xf numFmtId="0" fontId="24" fillId="0" borderId="17" xfId="0" applyFont="1" applyBorder="1" applyAlignment="1" applyProtection="1">
      <alignment horizontal="center"/>
      <protection hidden="1"/>
    </xf>
    <xf numFmtId="0" fontId="26" fillId="9" borderId="0" xfId="0" applyFont="1" applyFill="1" applyProtection="1">
      <protection hidden="1"/>
    </xf>
    <xf numFmtId="0" fontId="12" fillId="10" borderId="24" xfId="0" applyFont="1" applyFill="1" applyBorder="1" applyAlignment="1" applyProtection="1">
      <alignment vertical="center" wrapText="1"/>
      <protection hidden="1"/>
    </xf>
    <xf numFmtId="4" fontId="12" fillId="10" borderId="24" xfId="0" applyNumberFormat="1" applyFont="1" applyFill="1" applyBorder="1" applyProtection="1">
      <protection hidden="1"/>
    </xf>
    <xf numFmtId="10" fontId="12" fillId="10" borderId="24" xfId="1" applyNumberFormat="1" applyFont="1" applyFill="1" applyBorder="1" applyProtection="1">
      <protection hidden="1"/>
    </xf>
    <xf numFmtId="0" fontId="24" fillId="9" borderId="0" xfId="0" applyFont="1" applyFill="1" applyAlignment="1" applyProtection="1">
      <alignment horizontal="center"/>
      <protection hidden="1"/>
    </xf>
    <xf numFmtId="0" fontId="12" fillId="10" borderId="25" xfId="0" applyFont="1" applyFill="1" applyBorder="1" applyAlignment="1" applyProtection="1">
      <alignment vertical="center" wrapText="1"/>
      <protection hidden="1"/>
    </xf>
    <xf numFmtId="4" fontId="12" fillId="10" borderId="25" xfId="0" applyNumberFormat="1" applyFont="1" applyFill="1" applyBorder="1" applyProtection="1">
      <protection hidden="1"/>
    </xf>
    <xf numFmtId="10" fontId="12" fillId="10" borderId="25" xfId="1" applyNumberFormat="1" applyFont="1" applyFill="1" applyBorder="1" applyProtection="1">
      <protection hidden="1"/>
    </xf>
    <xf numFmtId="4" fontId="12" fillId="10" borderId="19" xfId="0" applyNumberFormat="1" applyFont="1" applyFill="1" applyBorder="1" applyProtection="1">
      <protection hidden="1"/>
    </xf>
    <xf numFmtId="0" fontId="24" fillId="14" borderId="23" xfId="0" applyFont="1" applyFill="1" applyBorder="1" applyAlignment="1" applyProtection="1">
      <alignment vertical="center" wrapText="1"/>
      <protection hidden="1"/>
    </xf>
    <xf numFmtId="4" fontId="24" fillId="14" borderId="23" xfId="0" applyNumberFormat="1" applyFont="1" applyFill="1" applyBorder="1" applyAlignment="1" applyProtection="1">
      <alignment vertical="center" wrapText="1"/>
      <protection hidden="1"/>
    </xf>
    <xf numFmtId="10" fontId="24" fillId="14" borderId="23" xfId="1" applyNumberFormat="1" applyFont="1" applyFill="1" applyBorder="1" applyAlignment="1" applyProtection="1">
      <alignment vertical="center" wrapText="1"/>
      <protection hidden="1"/>
    </xf>
    <xf numFmtId="4" fontId="24" fillId="14" borderId="26" xfId="0" applyNumberFormat="1" applyFont="1" applyFill="1" applyBorder="1" applyAlignment="1" applyProtection="1">
      <alignment vertical="center" wrapText="1"/>
      <protection hidden="1"/>
    </xf>
    <xf numFmtId="4" fontId="12" fillId="10" borderId="24" xfId="0" applyNumberFormat="1" applyFont="1" applyFill="1" applyBorder="1" applyAlignment="1" applyProtection="1">
      <alignment vertical="center" wrapText="1"/>
      <protection hidden="1"/>
    </xf>
    <xf numFmtId="10" fontId="12" fillId="10" borderId="24" xfId="1" applyNumberFormat="1" applyFont="1" applyFill="1" applyBorder="1" applyAlignment="1" applyProtection="1">
      <alignment vertical="center" wrapText="1"/>
      <protection hidden="1"/>
    </xf>
    <xf numFmtId="4" fontId="12" fillId="10" borderId="25" xfId="0" applyNumberFormat="1" applyFont="1" applyFill="1" applyBorder="1" applyAlignment="1" applyProtection="1">
      <alignment vertical="center" wrapText="1"/>
      <protection hidden="1"/>
    </xf>
    <xf numFmtId="10" fontId="12" fillId="10" borderId="25" xfId="1" applyNumberFormat="1" applyFont="1" applyFill="1" applyBorder="1" applyAlignment="1" applyProtection="1">
      <alignment vertical="center" wrapText="1"/>
      <protection hidden="1"/>
    </xf>
    <xf numFmtId="0" fontId="12" fillId="10" borderId="27" xfId="0" applyFont="1" applyFill="1" applyBorder="1" applyAlignment="1" applyProtection="1">
      <alignment vertical="center" wrapText="1"/>
      <protection hidden="1"/>
    </xf>
    <xf numFmtId="4" fontId="12" fillId="10" borderId="27" xfId="0" applyNumberFormat="1" applyFont="1" applyFill="1" applyBorder="1" applyAlignment="1" applyProtection="1">
      <alignment vertical="center" wrapText="1"/>
      <protection hidden="1"/>
    </xf>
    <xf numFmtId="10" fontId="12" fillId="10" borderId="27" xfId="1" applyNumberFormat="1" applyFont="1" applyFill="1" applyBorder="1" applyAlignment="1" applyProtection="1">
      <alignment vertical="center" wrapText="1"/>
      <protection hidden="1"/>
    </xf>
    <xf numFmtId="0" fontId="24" fillId="14" borderId="17" xfId="0" applyFont="1" applyFill="1" applyBorder="1" applyAlignment="1" applyProtection="1">
      <alignment vertical="center" wrapText="1"/>
      <protection hidden="1"/>
    </xf>
    <xf numFmtId="4" fontId="24" fillId="14" borderId="17" xfId="0" applyNumberFormat="1" applyFont="1" applyFill="1" applyBorder="1" applyAlignment="1" applyProtection="1">
      <alignment vertical="center" wrapText="1"/>
      <protection hidden="1"/>
    </xf>
    <xf numFmtId="10" fontId="24" fillId="14" borderId="17" xfId="1" applyNumberFormat="1" applyFont="1" applyFill="1" applyBorder="1" applyAlignment="1" applyProtection="1">
      <alignment vertical="center" wrapText="1"/>
      <protection hidden="1"/>
    </xf>
    <xf numFmtId="4" fontId="12" fillId="8" borderId="23" xfId="0" applyNumberFormat="1" applyFont="1" applyFill="1" applyBorder="1" applyProtection="1">
      <protection locked="0"/>
    </xf>
    <xf numFmtId="4" fontId="12" fillId="8" borderId="24" xfId="0" applyNumberFormat="1" applyFont="1" applyFill="1" applyBorder="1" applyProtection="1">
      <protection locked="0"/>
    </xf>
    <xf numFmtId="4" fontId="12" fillId="8" borderId="25" xfId="0" applyNumberFormat="1" applyFont="1" applyFill="1" applyBorder="1" applyProtection="1">
      <protection locked="0"/>
    </xf>
    <xf numFmtId="4" fontId="12" fillId="8" borderId="24" xfId="0" applyNumberFormat="1" applyFont="1" applyFill="1" applyBorder="1" applyAlignment="1" applyProtection="1">
      <alignment vertical="center" wrapText="1"/>
      <protection locked="0"/>
    </xf>
    <xf numFmtId="4" fontId="12" fillId="8" borderId="27" xfId="0" applyNumberFormat="1" applyFont="1" applyFill="1" applyBorder="1" applyAlignment="1" applyProtection="1">
      <alignment vertical="center" wrapText="1"/>
      <protection locked="0"/>
    </xf>
    <xf numFmtId="4" fontId="12" fillId="11" borderId="27" xfId="0" applyNumberFormat="1" applyFont="1" applyFill="1" applyBorder="1" applyAlignment="1" applyProtection="1">
      <alignment vertical="center" wrapText="1"/>
      <protection hidden="1"/>
    </xf>
    <xf numFmtId="0" fontId="0" fillId="9" borderId="10" xfId="0" applyFont="1" applyFill="1" applyBorder="1" applyProtection="1">
      <protection hidden="1"/>
    </xf>
    <xf numFmtId="0" fontId="0" fillId="9" borderId="11" xfId="0" applyFont="1" applyFill="1" applyBorder="1" applyProtection="1">
      <protection hidden="1"/>
    </xf>
    <xf numFmtId="0" fontId="0" fillId="9" borderId="13" xfId="0" applyFont="1" applyFill="1" applyBorder="1" applyProtection="1">
      <protection hidden="1"/>
    </xf>
    <xf numFmtId="0" fontId="0" fillId="9" borderId="8" xfId="0" applyFont="1" applyFill="1" applyBorder="1" applyProtection="1">
      <protection hidden="1"/>
    </xf>
    <xf numFmtId="0" fontId="0" fillId="9" borderId="6" xfId="0" applyFont="1" applyFill="1" applyBorder="1" applyProtection="1">
      <protection hidden="1"/>
    </xf>
    <xf numFmtId="0" fontId="18" fillId="9" borderId="0" xfId="0" applyFont="1" applyFill="1" applyBorder="1" applyAlignment="1" applyProtection="1">
      <alignment vertical="center"/>
      <protection hidden="1"/>
    </xf>
    <xf numFmtId="0" fontId="0" fillId="9" borderId="8" xfId="0" applyFont="1" applyFill="1" applyBorder="1" applyAlignment="1" applyProtection="1">
      <alignment vertical="center"/>
      <protection hidden="1"/>
    </xf>
    <xf numFmtId="0" fontId="0" fillId="9" borderId="6" xfId="0" applyFont="1" applyFill="1" applyBorder="1" applyAlignment="1" applyProtection="1">
      <alignment vertical="center"/>
      <protection hidden="1"/>
    </xf>
    <xf numFmtId="0" fontId="1" fillId="9" borderId="0" xfId="0" applyFont="1" applyFill="1" applyBorder="1" applyAlignment="1" applyProtection="1">
      <alignment vertical="center" wrapText="1"/>
      <protection hidden="1"/>
    </xf>
    <xf numFmtId="0" fontId="0" fillId="9" borderId="0" xfId="0" applyFont="1" applyFill="1" applyBorder="1" applyAlignment="1" applyProtection="1">
      <alignment horizontal="right" vertical="center"/>
      <protection hidden="1"/>
    </xf>
    <xf numFmtId="0" fontId="0" fillId="9" borderId="0" xfId="0" applyFont="1" applyFill="1" applyBorder="1" applyAlignment="1" applyProtection="1">
      <alignment horizontal="center" vertical="center"/>
      <protection hidden="1"/>
    </xf>
    <xf numFmtId="0" fontId="0" fillId="0" borderId="0" xfId="0" applyFont="1" applyBorder="1" applyAlignment="1" applyProtection="1">
      <alignment vertical="center"/>
      <protection hidden="1"/>
    </xf>
    <xf numFmtId="0" fontId="22" fillId="9" borderId="8" xfId="0" applyFont="1" applyFill="1" applyBorder="1" applyAlignment="1" applyProtection="1">
      <alignment vertical="center"/>
      <protection hidden="1"/>
    </xf>
    <xf numFmtId="0" fontId="22" fillId="9" borderId="6" xfId="0" applyFont="1" applyFill="1" applyBorder="1" applyAlignment="1" applyProtection="1">
      <alignment vertical="center"/>
      <protection hidden="1"/>
    </xf>
    <xf numFmtId="9" fontId="20" fillId="9" borderId="0" xfId="0" applyNumberFormat="1" applyFont="1" applyFill="1" applyBorder="1" applyAlignment="1" applyProtection="1">
      <alignment horizontal="center" vertical="center"/>
      <protection hidden="1"/>
    </xf>
    <xf numFmtId="0" fontId="0" fillId="9" borderId="7" xfId="0" applyFont="1" applyFill="1" applyBorder="1" applyAlignment="1" applyProtection="1">
      <alignment vertical="center"/>
      <protection hidden="1"/>
    </xf>
    <xf numFmtId="0" fontId="1" fillId="9" borderId="12" xfId="0" applyFont="1" applyFill="1" applyBorder="1" applyAlignment="1" applyProtection="1">
      <alignment vertical="center"/>
      <protection hidden="1"/>
    </xf>
    <xf numFmtId="0" fontId="0" fillId="9" borderId="9" xfId="0" applyFont="1" applyFill="1" applyBorder="1" applyAlignment="1" applyProtection="1">
      <alignment vertical="center"/>
      <protection hidden="1"/>
    </xf>
    <xf numFmtId="164" fontId="0" fillId="0" borderId="0" xfId="0" applyNumberFormat="1" applyFont="1" applyProtection="1">
      <protection hidden="1"/>
    </xf>
    <xf numFmtId="165" fontId="31" fillId="8" borderId="1" xfId="0" applyNumberFormat="1" applyFont="1" applyFill="1" applyBorder="1" applyAlignment="1" applyProtection="1">
      <alignment horizontal="center" vertical="center" wrapText="1"/>
      <protection locked="0"/>
    </xf>
    <xf numFmtId="0" fontId="12" fillId="9" borderId="10" xfId="0" applyFont="1" applyFill="1" applyBorder="1" applyProtection="1">
      <protection hidden="1"/>
    </xf>
    <xf numFmtId="0" fontId="12" fillId="9" borderId="11" xfId="0" applyFont="1" applyFill="1" applyBorder="1" applyProtection="1">
      <protection hidden="1"/>
    </xf>
    <xf numFmtId="0" fontId="24" fillId="9" borderId="11" xfId="0" applyFont="1" applyFill="1" applyBorder="1" applyAlignment="1" applyProtection="1">
      <alignment horizontal="center"/>
      <protection hidden="1"/>
    </xf>
    <xf numFmtId="0" fontId="12" fillId="9" borderId="13" xfId="0" applyFont="1" applyFill="1" applyBorder="1" applyProtection="1">
      <protection hidden="1"/>
    </xf>
    <xf numFmtId="0" fontId="12" fillId="9" borderId="8" xfId="0" applyFont="1" applyFill="1" applyBorder="1" applyProtection="1">
      <protection hidden="1"/>
    </xf>
    <xf numFmtId="0" fontId="12" fillId="9" borderId="0" xfId="0" applyFont="1" applyFill="1" applyBorder="1" applyProtection="1">
      <protection hidden="1"/>
    </xf>
    <xf numFmtId="0" fontId="24" fillId="9" borderId="0" xfId="0" applyFont="1" applyFill="1" applyBorder="1" applyAlignment="1" applyProtection="1">
      <alignment horizontal="center"/>
      <protection hidden="1"/>
    </xf>
    <xf numFmtId="0" fontId="12" fillId="9" borderId="6" xfId="0" applyFont="1" applyFill="1" applyBorder="1" applyProtection="1">
      <protection hidden="1"/>
    </xf>
    <xf numFmtId="0" fontId="12" fillId="9" borderId="7" xfId="0" applyFont="1" applyFill="1" applyBorder="1" applyProtection="1">
      <protection hidden="1"/>
    </xf>
    <xf numFmtId="0" fontId="12" fillId="9" borderId="12" xfId="0" applyFont="1" applyFill="1" applyBorder="1" applyProtection="1">
      <protection hidden="1"/>
    </xf>
    <xf numFmtId="0" fontId="24" fillId="9" borderId="12" xfId="0" applyFont="1" applyFill="1" applyBorder="1" applyAlignment="1" applyProtection="1">
      <alignment horizontal="center"/>
      <protection hidden="1"/>
    </xf>
    <xf numFmtId="0" fontId="12" fillId="9" borderId="9" xfId="0" applyFont="1" applyFill="1" applyBorder="1" applyProtection="1">
      <protection hidden="1"/>
    </xf>
    <xf numFmtId="3" fontId="5" fillId="0" borderId="1" xfId="0" applyNumberFormat="1" applyFont="1" applyFill="1" applyBorder="1" applyAlignment="1" applyProtection="1">
      <alignment horizontal="left" vertical="center" wrapText="1"/>
      <protection hidden="1"/>
    </xf>
    <xf numFmtId="4" fontId="12" fillId="8" borderId="23" xfId="0" applyNumberFormat="1" applyFont="1" applyFill="1" applyBorder="1" applyProtection="1">
      <protection hidden="1"/>
    </xf>
    <xf numFmtId="4" fontId="12" fillId="8" borderId="25" xfId="0" applyNumberFormat="1" applyFont="1" applyFill="1" applyBorder="1" applyProtection="1">
      <protection hidden="1"/>
    </xf>
    <xf numFmtId="4" fontId="12" fillId="8" borderId="24" xfId="0" applyNumberFormat="1" applyFont="1" applyFill="1" applyBorder="1" applyAlignment="1" applyProtection="1">
      <alignment vertical="center" wrapText="1"/>
      <protection hidden="1"/>
    </xf>
    <xf numFmtId="4" fontId="12" fillId="8" borderId="25" xfId="0" applyNumberFormat="1" applyFont="1" applyFill="1" applyBorder="1" applyAlignment="1" applyProtection="1">
      <alignment vertical="center" wrapText="1"/>
      <protection hidden="1"/>
    </xf>
    <xf numFmtId="4" fontId="12" fillId="8" borderId="27" xfId="0" applyNumberFormat="1" applyFont="1" applyFill="1" applyBorder="1" applyAlignment="1" applyProtection="1">
      <alignment vertical="center" wrapText="1"/>
      <protection hidden="1"/>
    </xf>
    <xf numFmtId="0" fontId="0" fillId="0" borderId="0" xfId="0" quotePrefix="1" applyAlignment="1">
      <alignment wrapText="1"/>
    </xf>
    <xf numFmtId="0" fontId="16" fillId="6" borderId="14" xfId="0" applyFont="1" applyFill="1" applyBorder="1" applyAlignment="1" applyProtection="1">
      <alignment vertical="center" wrapText="1"/>
      <protection hidden="1"/>
    </xf>
    <xf numFmtId="0" fontId="7" fillId="6" borderId="14" xfId="0" applyFont="1" applyFill="1" applyBorder="1" applyAlignment="1" applyProtection="1">
      <alignment vertical="center" wrapText="1"/>
      <protection hidden="1"/>
    </xf>
    <xf numFmtId="0" fontId="4" fillId="6" borderId="14" xfId="0" applyFont="1" applyFill="1" applyBorder="1" applyAlignment="1" applyProtection="1">
      <alignment horizontal="center" vertical="center" wrapText="1"/>
      <protection hidden="1"/>
    </xf>
    <xf numFmtId="9" fontId="7" fillId="6" borderId="1" xfId="1" applyFont="1" applyFill="1" applyBorder="1" applyAlignment="1" applyProtection="1">
      <alignment horizontal="center" vertical="center" wrapText="1"/>
      <protection hidden="1"/>
    </xf>
    <xf numFmtId="164" fontId="5" fillId="15" borderId="1" xfId="0" applyNumberFormat="1" applyFont="1" applyFill="1" applyBorder="1" applyAlignment="1" applyProtection="1">
      <alignment horizontal="left" vertical="center" wrapText="1"/>
      <protection hidden="1"/>
    </xf>
    <xf numFmtId="164" fontId="30" fillId="0" borderId="1" xfId="0" applyNumberFormat="1" applyFont="1" applyFill="1" applyBorder="1" applyAlignment="1" applyProtection="1">
      <alignment horizontal="right" vertical="center" shrinkToFit="1"/>
      <protection locked="0"/>
    </xf>
    <xf numFmtId="164" fontId="30" fillId="3" borderId="1" xfId="0" applyNumberFormat="1" applyFont="1" applyFill="1" applyBorder="1" applyAlignment="1" applyProtection="1">
      <alignment horizontal="right" vertical="center" shrinkToFit="1"/>
      <protection hidden="1"/>
    </xf>
    <xf numFmtId="164" fontId="16" fillId="3" borderId="1" xfId="0" applyNumberFormat="1" applyFont="1" applyFill="1" applyBorder="1" applyAlignment="1" applyProtection="1">
      <alignment horizontal="right" vertical="center" shrinkToFit="1"/>
      <protection hidden="1"/>
    </xf>
    <xf numFmtId="3" fontId="10" fillId="0" borderId="1" xfId="0" applyNumberFormat="1" applyFont="1" applyFill="1" applyBorder="1" applyAlignment="1" applyProtection="1">
      <alignment horizontal="left" vertical="center" wrapText="1"/>
      <protection locked="0"/>
    </xf>
    <xf numFmtId="3" fontId="30" fillId="0" borderId="1" xfId="0" applyNumberFormat="1" applyFont="1" applyFill="1" applyBorder="1" applyAlignment="1" applyProtection="1">
      <alignment horizontal="left" vertical="center" wrapText="1"/>
      <protection locked="0"/>
    </xf>
    <xf numFmtId="3" fontId="30" fillId="3" borderId="1" xfId="0" applyNumberFormat="1" applyFont="1" applyFill="1" applyBorder="1" applyAlignment="1" applyProtection="1">
      <alignment horizontal="center" vertical="center" wrapText="1"/>
      <protection hidden="1"/>
    </xf>
    <xf numFmtId="165" fontId="30" fillId="0" borderId="1" xfId="0" applyNumberFormat="1" applyFont="1" applyFill="1" applyBorder="1" applyAlignment="1" applyProtection="1">
      <alignment horizontal="center" vertical="center" wrapText="1"/>
      <protection locked="0"/>
    </xf>
    <xf numFmtId="165" fontId="30" fillId="0" borderId="1" xfId="0" applyNumberFormat="1" applyFont="1" applyFill="1" applyBorder="1" applyAlignment="1" applyProtection="1">
      <alignment vertical="center" wrapText="1"/>
      <protection locked="0"/>
    </xf>
    <xf numFmtId="3" fontId="30" fillId="0" borderId="1" xfId="0" applyNumberFormat="1" applyFont="1" applyFill="1" applyBorder="1" applyAlignment="1" applyProtection="1">
      <alignment horizontal="center" vertical="center" shrinkToFit="1"/>
      <protection hidden="1"/>
    </xf>
    <xf numFmtId="0" fontId="28" fillId="8" borderId="17" xfId="0" applyFont="1" applyFill="1" applyBorder="1" applyAlignment="1" applyProtection="1">
      <alignment vertical="center"/>
      <protection locked="0"/>
    </xf>
    <xf numFmtId="0" fontId="30" fillId="0" borderId="4" xfId="0" applyFont="1" applyBorder="1" applyAlignment="1" applyProtection="1">
      <alignment horizontal="center" vertical="center"/>
      <protection hidden="1"/>
    </xf>
    <xf numFmtId="0" fontId="11" fillId="0" borderId="0" xfId="0" applyFont="1" applyFill="1" applyBorder="1" applyAlignment="1" applyProtection="1">
      <alignment horizontal="center" vertical="center"/>
      <protection hidden="1"/>
    </xf>
    <xf numFmtId="10" fontId="1" fillId="8" borderId="1" xfId="1" applyNumberFormat="1" applyFont="1" applyFill="1" applyBorder="1" applyAlignment="1" applyProtection="1">
      <alignment vertical="center"/>
      <protection locked="0"/>
    </xf>
    <xf numFmtId="0" fontId="0" fillId="3" borderId="0" xfId="0" applyFont="1" applyFill="1" applyProtection="1">
      <protection hidden="1"/>
    </xf>
    <xf numFmtId="0" fontId="0" fillId="3" borderId="0" xfId="0" applyFont="1" applyFill="1" applyAlignment="1" applyProtection="1">
      <alignment vertical="center"/>
      <protection hidden="1"/>
    </xf>
    <xf numFmtId="0" fontId="22" fillId="3" borderId="0" xfId="0" applyFont="1" applyFill="1" applyAlignment="1" applyProtection="1">
      <alignment vertical="center"/>
      <protection hidden="1"/>
    </xf>
    <xf numFmtId="4" fontId="0" fillId="3" borderId="0" xfId="0" applyNumberFormat="1" applyFont="1" applyFill="1" applyAlignment="1" applyProtection="1">
      <alignment vertical="center"/>
      <protection hidden="1"/>
    </xf>
    <xf numFmtId="0" fontId="1" fillId="3" borderId="0" xfId="0" applyFont="1" applyFill="1" applyBorder="1" applyAlignment="1" applyProtection="1">
      <alignment vertical="center"/>
      <protection hidden="1"/>
    </xf>
    <xf numFmtId="0" fontId="32" fillId="3" borderId="0" xfId="0" applyFont="1" applyFill="1" applyAlignment="1" applyProtection="1">
      <alignment vertical="center"/>
      <protection hidden="1"/>
    </xf>
    <xf numFmtId="3" fontId="30" fillId="3" borderId="1" xfId="0" applyNumberFormat="1" applyFont="1" applyFill="1" applyBorder="1" applyAlignment="1" applyProtection="1">
      <alignment horizontal="left" vertical="center" wrapText="1"/>
      <protection hidden="1"/>
    </xf>
    <xf numFmtId="0" fontId="0" fillId="0" borderId="0" xfId="0" applyFont="1" applyFill="1" applyAlignment="1" applyProtection="1">
      <alignment vertical="center"/>
      <protection hidden="1"/>
    </xf>
    <xf numFmtId="3" fontId="30" fillId="0" borderId="1" xfId="0" applyNumberFormat="1" applyFont="1" applyBorder="1" applyAlignment="1" applyProtection="1">
      <alignment horizontal="left" vertical="center" wrapText="1"/>
      <protection locked="0"/>
    </xf>
    <xf numFmtId="165" fontId="30" fillId="0" borderId="1" xfId="0" applyNumberFormat="1" applyFont="1" applyBorder="1" applyAlignment="1" applyProtection="1">
      <alignment horizontal="center" vertical="center" wrapText="1"/>
      <protection locked="0"/>
    </xf>
    <xf numFmtId="165" fontId="30" fillId="0" borderId="1" xfId="0" applyNumberFormat="1" applyFont="1" applyBorder="1" applyAlignment="1" applyProtection="1">
      <alignment vertical="center" wrapText="1"/>
      <protection locked="0"/>
    </xf>
    <xf numFmtId="3" fontId="10" fillId="0" borderId="1" xfId="0" applyNumberFormat="1" applyFont="1" applyBorder="1" applyAlignment="1" applyProtection="1">
      <alignment horizontal="left" vertical="center" wrapText="1"/>
      <protection locked="0"/>
    </xf>
    <xf numFmtId="164" fontId="30" fillId="0" borderId="1" xfId="0" applyNumberFormat="1" applyFont="1" applyBorder="1" applyAlignment="1" applyProtection="1">
      <alignment horizontal="right" vertical="center" shrinkToFit="1"/>
      <protection locked="0"/>
    </xf>
    <xf numFmtId="164" fontId="5" fillId="0" borderId="1" xfId="0" applyNumberFormat="1" applyFont="1" applyBorder="1" applyAlignment="1" applyProtection="1">
      <alignment horizontal="left" vertical="center" wrapText="1"/>
      <protection locked="0"/>
    </xf>
    <xf numFmtId="0" fontId="0" fillId="9" borderId="8" xfId="0" applyFont="1" applyFill="1" applyBorder="1" applyAlignment="1" applyProtection="1">
      <alignment horizontal="left" vertical="center"/>
      <protection hidden="1"/>
    </xf>
    <xf numFmtId="0" fontId="0" fillId="9" borderId="0" xfId="0" applyFont="1" applyFill="1" applyBorder="1" applyAlignment="1" applyProtection="1">
      <alignment horizontal="left" vertical="center"/>
      <protection hidden="1"/>
    </xf>
    <xf numFmtId="0" fontId="0" fillId="9" borderId="0" xfId="0" applyFill="1" applyBorder="1" applyAlignment="1" applyProtection="1">
      <alignment horizontal="right" vertical="center" wrapText="1"/>
      <protection hidden="1"/>
    </xf>
    <xf numFmtId="0" fontId="0" fillId="9" borderId="6" xfId="0" applyFill="1" applyBorder="1" applyAlignment="1" applyProtection="1">
      <alignment horizontal="right" vertical="center" wrapText="1"/>
      <protection hidden="1"/>
    </xf>
    <xf numFmtId="0" fontId="0" fillId="9" borderId="0" xfId="0" applyFont="1" applyFill="1" applyBorder="1" applyAlignment="1" applyProtection="1">
      <alignment horizontal="right" vertical="center"/>
      <protection hidden="1"/>
    </xf>
    <xf numFmtId="0" fontId="20" fillId="5" borderId="2" xfId="0" applyFont="1" applyFill="1" applyBorder="1" applyAlignment="1" applyProtection="1">
      <alignment horizontal="center" vertical="center" wrapText="1"/>
      <protection hidden="1"/>
    </xf>
    <xf numFmtId="0" fontId="20" fillId="5" borderId="3" xfId="0" applyFont="1" applyFill="1" applyBorder="1" applyAlignment="1" applyProtection="1">
      <alignment horizontal="center" vertical="center" wrapText="1"/>
      <protection hidden="1"/>
    </xf>
    <xf numFmtId="0" fontId="20" fillId="5" borderId="5" xfId="0" applyFont="1" applyFill="1" applyBorder="1" applyAlignment="1" applyProtection="1">
      <alignment horizontal="center" vertical="center" wrapText="1"/>
      <protection hidden="1"/>
    </xf>
    <xf numFmtId="0" fontId="21" fillId="9" borderId="14" xfId="0" applyFont="1" applyFill="1" applyBorder="1" applyAlignment="1" applyProtection="1">
      <alignment horizontal="center" vertical="center" wrapText="1"/>
      <protection hidden="1"/>
    </xf>
    <xf numFmtId="0" fontId="21" fillId="9" borderId="15" xfId="0" applyFont="1" applyFill="1" applyBorder="1" applyAlignment="1" applyProtection="1">
      <alignment horizontal="center" vertical="center" wrapText="1"/>
      <protection hidden="1"/>
    </xf>
    <xf numFmtId="0" fontId="21" fillId="9" borderId="16" xfId="0" applyFont="1" applyFill="1" applyBorder="1" applyAlignment="1" applyProtection="1">
      <alignment horizontal="center" vertical="center" wrapText="1"/>
      <protection hidden="1"/>
    </xf>
    <xf numFmtId="0" fontId="19" fillId="9" borderId="12" xfId="0" applyFont="1" applyFill="1" applyBorder="1" applyAlignment="1" applyProtection="1">
      <alignment horizontal="center" vertical="center"/>
      <protection hidden="1"/>
    </xf>
    <xf numFmtId="0" fontId="0" fillId="9" borderId="0" xfId="0" applyFill="1" applyBorder="1" applyAlignment="1" applyProtection="1">
      <alignment horizontal="right" vertical="center"/>
      <protection hidden="1"/>
    </xf>
    <xf numFmtId="0" fontId="0" fillId="9" borderId="6" xfId="0" applyFill="1" applyBorder="1" applyAlignment="1" applyProtection="1">
      <alignment horizontal="right" vertical="center"/>
      <protection hidden="1"/>
    </xf>
    <xf numFmtId="0" fontId="0" fillId="9" borderId="8" xfId="0" applyFont="1" applyFill="1" applyBorder="1" applyAlignment="1" applyProtection="1">
      <alignment horizontal="left" vertical="center" wrapText="1"/>
      <protection hidden="1"/>
    </xf>
    <xf numFmtId="0" fontId="0" fillId="9" borderId="0" xfId="0" applyFont="1" applyFill="1" applyBorder="1" applyAlignment="1" applyProtection="1">
      <alignment horizontal="center" vertical="center"/>
      <protection hidden="1"/>
    </xf>
    <xf numFmtId="0" fontId="0" fillId="8" borderId="2" xfId="0" applyFont="1" applyFill="1" applyBorder="1" applyAlignment="1" applyProtection="1">
      <alignment horizontal="center" vertical="center"/>
      <protection locked="0"/>
    </xf>
    <xf numFmtId="0" fontId="0" fillId="8" borderId="3" xfId="0" applyFont="1" applyFill="1" applyBorder="1" applyAlignment="1" applyProtection="1">
      <alignment horizontal="center" vertical="center"/>
      <protection locked="0"/>
    </xf>
    <xf numFmtId="0" fontId="0" fillId="8" borderId="5" xfId="0" applyFont="1" applyFill="1" applyBorder="1" applyAlignment="1" applyProtection="1">
      <alignment horizontal="center" vertical="center"/>
      <protection locked="0"/>
    </xf>
    <xf numFmtId="0" fontId="15" fillId="9" borderId="0" xfId="0" applyFont="1" applyFill="1" applyBorder="1" applyAlignment="1" applyProtection="1">
      <alignment horizontal="center" vertical="center"/>
      <protection hidden="1"/>
    </xf>
    <xf numFmtId="0" fontId="0" fillId="8" borderId="1" xfId="0" applyFont="1" applyFill="1" applyBorder="1" applyAlignment="1" applyProtection="1">
      <alignment horizontal="center" vertical="center"/>
      <protection locked="0"/>
    </xf>
    <xf numFmtId="0" fontId="0" fillId="5" borderId="1" xfId="0" applyFont="1" applyFill="1" applyBorder="1" applyAlignment="1" applyProtection="1">
      <alignment horizontal="center" vertical="center"/>
      <protection hidden="1"/>
    </xf>
    <xf numFmtId="0" fontId="1" fillId="9" borderId="0" xfId="0" applyFont="1" applyFill="1" applyBorder="1" applyAlignment="1" applyProtection="1">
      <alignment horizontal="center" vertical="center"/>
      <protection hidden="1"/>
    </xf>
    <xf numFmtId="0" fontId="0" fillId="5" borderId="10" xfId="0" applyFont="1" applyFill="1" applyBorder="1" applyAlignment="1" applyProtection="1">
      <alignment horizontal="center" vertical="center"/>
      <protection hidden="1"/>
    </xf>
    <xf numFmtId="0" fontId="0" fillId="5" borderId="11" xfId="0" applyFont="1" applyFill="1" applyBorder="1" applyAlignment="1" applyProtection="1">
      <alignment horizontal="center" vertical="center"/>
      <protection hidden="1"/>
    </xf>
    <xf numFmtId="0" fontId="0" fillId="5" borderId="13" xfId="0" applyFont="1" applyFill="1" applyBorder="1" applyAlignment="1" applyProtection="1">
      <alignment horizontal="center" vertical="center"/>
      <protection hidden="1"/>
    </xf>
    <xf numFmtId="0" fontId="0" fillId="5" borderId="8" xfId="0" applyFont="1" applyFill="1" applyBorder="1" applyAlignment="1" applyProtection="1">
      <alignment horizontal="center" vertical="center"/>
      <protection hidden="1"/>
    </xf>
    <xf numFmtId="0" fontId="0" fillId="5" borderId="0" xfId="0" applyFont="1" applyFill="1" applyBorder="1" applyAlignment="1" applyProtection="1">
      <alignment horizontal="center" vertical="center"/>
      <protection hidden="1"/>
    </xf>
    <xf numFmtId="0" fontId="0" fillId="5" borderId="6" xfId="0" applyFont="1" applyFill="1" applyBorder="1" applyAlignment="1" applyProtection="1">
      <alignment horizontal="center" vertical="center"/>
      <protection hidden="1"/>
    </xf>
    <xf numFmtId="0" fontId="0" fillId="5" borderId="7" xfId="0" applyFont="1" applyFill="1" applyBorder="1" applyAlignment="1" applyProtection="1">
      <alignment horizontal="center" vertical="center"/>
      <protection hidden="1"/>
    </xf>
    <xf numFmtId="0" fontId="0" fillId="5" borderId="12" xfId="0" applyFont="1" applyFill="1" applyBorder="1" applyAlignment="1" applyProtection="1">
      <alignment horizontal="center" vertical="center"/>
      <protection hidden="1"/>
    </xf>
    <xf numFmtId="0" fontId="0" fillId="5" borderId="9" xfId="0" applyFont="1" applyFill="1" applyBorder="1" applyAlignment="1" applyProtection="1">
      <alignment horizontal="center" vertical="center"/>
      <protection hidden="1"/>
    </xf>
    <xf numFmtId="0" fontId="15" fillId="9" borderId="11" xfId="0" applyFont="1" applyFill="1" applyBorder="1" applyAlignment="1" applyProtection="1">
      <alignment horizontal="center" vertical="center"/>
      <protection hidden="1"/>
    </xf>
    <xf numFmtId="0" fontId="18" fillId="9" borderId="0" xfId="0" applyFont="1" applyFill="1" applyBorder="1" applyAlignment="1" applyProtection="1">
      <alignment horizontal="right" wrapText="1"/>
      <protection hidden="1"/>
    </xf>
    <xf numFmtId="0" fontId="18" fillId="9" borderId="12" xfId="0" applyFont="1" applyFill="1" applyBorder="1" applyAlignment="1" applyProtection="1">
      <alignment horizontal="right" wrapText="1"/>
      <protection hidden="1"/>
    </xf>
    <xf numFmtId="0" fontId="19" fillId="8" borderId="2" xfId="0" applyFont="1" applyFill="1" applyBorder="1" applyAlignment="1" applyProtection="1">
      <alignment horizontal="left" vertical="center" wrapText="1"/>
      <protection locked="0"/>
    </xf>
    <xf numFmtId="0" fontId="19" fillId="8" borderId="3" xfId="0" applyFont="1" applyFill="1" applyBorder="1" applyAlignment="1" applyProtection="1">
      <alignment horizontal="left" vertical="center" wrapText="1"/>
      <protection locked="0"/>
    </xf>
    <xf numFmtId="0" fontId="19" fillId="8" borderId="5" xfId="0" applyFont="1" applyFill="1" applyBorder="1" applyAlignment="1" applyProtection="1">
      <alignment horizontal="left" vertical="center" wrapText="1"/>
      <protection locked="0"/>
    </xf>
    <xf numFmtId="0" fontId="20" fillId="8" borderId="2" xfId="0" applyFont="1" applyFill="1" applyBorder="1" applyAlignment="1" applyProtection="1">
      <alignment horizontal="left" vertical="center"/>
      <protection locked="0"/>
    </xf>
    <xf numFmtId="0" fontId="20" fillId="8" borderId="5" xfId="0" applyFont="1" applyFill="1" applyBorder="1" applyAlignment="1" applyProtection="1">
      <alignment horizontal="left" vertical="center"/>
      <protection locked="0"/>
    </xf>
    <xf numFmtId="0" fontId="1" fillId="9" borderId="10" xfId="0" applyFont="1" applyFill="1" applyBorder="1" applyAlignment="1" applyProtection="1">
      <alignment horizontal="center" vertical="center" wrapText="1"/>
      <protection hidden="1"/>
    </xf>
    <xf numFmtId="0" fontId="1" fillId="9" borderId="11" xfId="0" applyFont="1" applyFill="1" applyBorder="1" applyAlignment="1" applyProtection="1">
      <alignment horizontal="center" vertical="center" wrapText="1"/>
      <protection hidden="1"/>
    </xf>
    <xf numFmtId="0" fontId="1" fillId="9" borderId="13" xfId="0" applyFont="1" applyFill="1" applyBorder="1" applyAlignment="1" applyProtection="1">
      <alignment horizontal="center" vertical="center" wrapText="1"/>
      <protection hidden="1"/>
    </xf>
    <xf numFmtId="0" fontId="1" fillId="9" borderId="8" xfId="0" applyFont="1" applyFill="1" applyBorder="1" applyAlignment="1" applyProtection="1">
      <alignment horizontal="center" vertical="center" wrapText="1"/>
      <protection hidden="1"/>
    </xf>
    <xf numFmtId="0" fontId="1" fillId="9" borderId="0" xfId="0" applyFont="1" applyFill="1" applyBorder="1" applyAlignment="1" applyProtection="1">
      <alignment horizontal="center" vertical="center" wrapText="1"/>
      <protection hidden="1"/>
    </xf>
    <xf numFmtId="0" fontId="1" fillId="9" borderId="6" xfId="0" applyFont="1" applyFill="1" applyBorder="1" applyAlignment="1" applyProtection="1">
      <alignment horizontal="center" vertical="center" wrapText="1"/>
      <protection hidden="1"/>
    </xf>
    <xf numFmtId="0" fontId="1" fillId="9" borderId="7" xfId="0" applyFont="1" applyFill="1" applyBorder="1" applyAlignment="1" applyProtection="1">
      <alignment horizontal="center" vertical="center" wrapText="1"/>
      <protection hidden="1"/>
    </xf>
    <xf numFmtId="0" fontId="1" fillId="9" borderId="12" xfId="0" applyFont="1" applyFill="1" applyBorder="1" applyAlignment="1" applyProtection="1">
      <alignment horizontal="center" vertical="center" wrapText="1"/>
      <protection hidden="1"/>
    </xf>
    <xf numFmtId="0" fontId="1" fillId="9" borderId="9" xfId="0" applyFont="1" applyFill="1" applyBorder="1" applyAlignment="1" applyProtection="1">
      <alignment horizontal="center" vertical="center" wrapText="1"/>
      <protection hidden="1"/>
    </xf>
    <xf numFmtId="0" fontId="21" fillId="9" borderId="0" xfId="0" applyFont="1" applyFill="1" applyBorder="1" applyAlignment="1" applyProtection="1">
      <alignment horizontal="right" vertical="center"/>
      <protection hidden="1"/>
    </xf>
    <xf numFmtId="0" fontId="21" fillId="9" borderId="6" xfId="0" applyFont="1" applyFill="1" applyBorder="1" applyAlignment="1" applyProtection="1">
      <alignment horizontal="right" vertical="center"/>
      <protection hidden="1"/>
    </xf>
    <xf numFmtId="0" fontId="19" fillId="8" borderId="10" xfId="0" applyFont="1" applyFill="1" applyBorder="1" applyAlignment="1" applyProtection="1">
      <alignment horizontal="left" vertical="top" wrapText="1"/>
      <protection locked="0"/>
    </xf>
    <xf numFmtId="0" fontId="19" fillId="8" borderId="11" xfId="0" applyFont="1" applyFill="1" applyBorder="1" applyAlignment="1" applyProtection="1">
      <alignment horizontal="left" vertical="top" wrapText="1"/>
      <protection locked="0"/>
    </xf>
    <xf numFmtId="0" fontId="19" fillId="8" borderId="13" xfId="0" applyFont="1" applyFill="1" applyBorder="1" applyAlignment="1" applyProtection="1">
      <alignment horizontal="left" vertical="top" wrapText="1"/>
      <protection locked="0"/>
    </xf>
    <xf numFmtId="0" fontId="19" fillId="8" borderId="8" xfId="0" applyFont="1" applyFill="1" applyBorder="1" applyAlignment="1" applyProtection="1">
      <alignment horizontal="left" vertical="top" wrapText="1"/>
      <protection locked="0"/>
    </xf>
    <xf numFmtId="0" fontId="19" fillId="8" borderId="0" xfId="0" applyFont="1" applyFill="1" applyBorder="1" applyAlignment="1" applyProtection="1">
      <alignment horizontal="left" vertical="top" wrapText="1"/>
      <protection locked="0"/>
    </xf>
    <xf numFmtId="0" fontId="19" fillId="8" borderId="6" xfId="0" applyFont="1" applyFill="1" applyBorder="1" applyAlignment="1" applyProtection="1">
      <alignment horizontal="left" vertical="top" wrapText="1"/>
      <protection locked="0"/>
    </xf>
    <xf numFmtId="0" fontId="19" fillId="8" borderId="7" xfId="0" applyFont="1" applyFill="1" applyBorder="1" applyAlignment="1" applyProtection="1">
      <alignment horizontal="left" vertical="top" wrapText="1"/>
      <protection locked="0"/>
    </xf>
    <xf numFmtId="0" fontId="19" fillId="8" borderId="12" xfId="0" applyFont="1" applyFill="1" applyBorder="1" applyAlignment="1" applyProtection="1">
      <alignment horizontal="left" vertical="top" wrapText="1"/>
      <protection locked="0"/>
    </xf>
    <xf numFmtId="0" fontId="19" fillId="8" borderId="9" xfId="0" applyFont="1" applyFill="1" applyBorder="1" applyAlignment="1" applyProtection="1">
      <alignment horizontal="left" vertical="top" wrapText="1"/>
      <protection locked="0"/>
    </xf>
    <xf numFmtId="0" fontId="12" fillId="5" borderId="10" xfId="0" applyFont="1" applyFill="1" applyBorder="1" applyAlignment="1" applyProtection="1">
      <alignment horizontal="left" vertical="top" wrapText="1"/>
      <protection hidden="1"/>
    </xf>
    <xf numFmtId="0" fontId="12" fillId="5" borderId="11" xfId="0" applyFont="1" applyFill="1" applyBorder="1" applyAlignment="1" applyProtection="1">
      <alignment horizontal="left" vertical="top" wrapText="1"/>
      <protection hidden="1"/>
    </xf>
    <xf numFmtId="0" fontId="12" fillId="5" borderId="13" xfId="0" applyFont="1" applyFill="1" applyBorder="1" applyAlignment="1" applyProtection="1">
      <alignment horizontal="left" vertical="top" wrapText="1"/>
      <protection hidden="1"/>
    </xf>
    <xf numFmtId="0" fontId="12" fillId="5" borderId="8" xfId="0" applyFont="1" applyFill="1" applyBorder="1" applyAlignment="1" applyProtection="1">
      <alignment horizontal="left" vertical="top" wrapText="1"/>
      <protection hidden="1"/>
    </xf>
    <xf numFmtId="0" fontId="12" fillId="5" borderId="0" xfId="0" applyFont="1" applyFill="1" applyBorder="1" applyAlignment="1" applyProtection="1">
      <alignment horizontal="left" vertical="top" wrapText="1"/>
      <protection hidden="1"/>
    </xf>
    <xf numFmtId="0" fontId="12" fillId="5" borderId="6" xfId="0" applyFont="1" applyFill="1" applyBorder="1" applyAlignment="1" applyProtection="1">
      <alignment horizontal="left" vertical="top" wrapText="1"/>
      <protection hidden="1"/>
    </xf>
    <xf numFmtId="0" fontId="12" fillId="5" borderId="7" xfId="0" applyFont="1" applyFill="1" applyBorder="1" applyAlignment="1" applyProtection="1">
      <alignment horizontal="left" vertical="top" wrapText="1"/>
      <protection hidden="1"/>
    </xf>
    <xf numFmtId="0" fontId="12" fillId="5" borderId="12" xfId="0" applyFont="1" applyFill="1" applyBorder="1" applyAlignment="1" applyProtection="1">
      <alignment horizontal="left" vertical="top" wrapText="1"/>
      <protection hidden="1"/>
    </xf>
    <xf numFmtId="0" fontId="12" fillId="5" borderId="9" xfId="0" applyFont="1" applyFill="1" applyBorder="1" applyAlignment="1" applyProtection="1">
      <alignment horizontal="left" vertical="top" wrapText="1"/>
      <protection hidden="1"/>
    </xf>
    <xf numFmtId="0" fontId="0" fillId="9" borderId="6" xfId="0" applyFont="1" applyFill="1" applyBorder="1" applyAlignment="1" applyProtection="1">
      <alignment horizontal="right" vertical="center"/>
      <protection hidden="1"/>
    </xf>
    <xf numFmtId="0" fontId="19" fillId="9" borderId="3" xfId="0" applyFont="1" applyFill="1" applyBorder="1" applyAlignment="1" applyProtection="1">
      <alignment horizontal="center" vertical="center"/>
      <protection hidden="1"/>
    </xf>
    <xf numFmtId="0" fontId="10" fillId="9" borderId="0" xfId="0" applyFont="1" applyFill="1" applyBorder="1" applyAlignment="1" applyProtection="1">
      <alignment horizontal="center" vertical="center"/>
      <protection hidden="1"/>
    </xf>
    <xf numFmtId="0" fontId="14" fillId="7" borderId="2" xfId="0" applyFont="1" applyFill="1" applyBorder="1" applyAlignment="1" applyProtection="1">
      <alignment horizontal="center" vertical="center"/>
      <protection hidden="1"/>
    </xf>
    <xf numFmtId="0" fontId="14" fillId="7" borderId="3" xfId="0" applyFont="1" applyFill="1" applyBorder="1" applyAlignment="1" applyProtection="1">
      <alignment horizontal="center" vertical="center"/>
      <protection hidden="1"/>
    </xf>
    <xf numFmtId="0" fontId="14" fillId="7" borderId="5" xfId="0" applyFont="1" applyFill="1" applyBorder="1" applyAlignment="1" applyProtection="1">
      <alignment horizontal="center" vertical="center"/>
      <protection hidden="1"/>
    </xf>
    <xf numFmtId="0" fontId="12" fillId="9" borderId="0" xfId="0" applyFont="1" applyFill="1" applyAlignment="1" applyProtection="1">
      <alignment horizontal="left" wrapText="1"/>
      <protection hidden="1"/>
    </xf>
    <xf numFmtId="0" fontId="12" fillId="9" borderId="0" xfId="0" applyFont="1" applyFill="1" applyBorder="1" applyAlignment="1" applyProtection="1">
      <alignment horizontal="left" wrapText="1"/>
      <protection hidden="1"/>
    </xf>
    <xf numFmtId="0" fontId="2" fillId="4" borderId="2" xfId="0" applyFont="1" applyFill="1" applyBorder="1" applyAlignment="1" applyProtection="1">
      <alignment horizontal="center" vertical="center"/>
      <protection hidden="1"/>
    </xf>
    <xf numFmtId="0" fontId="2" fillId="4" borderId="3" xfId="0" applyFont="1" applyFill="1" applyBorder="1" applyAlignment="1" applyProtection="1">
      <alignment horizontal="center" vertical="center"/>
      <protection hidden="1"/>
    </xf>
    <xf numFmtId="0" fontId="2" fillId="4" borderId="5" xfId="0" applyFont="1" applyFill="1" applyBorder="1" applyAlignment="1" applyProtection="1">
      <alignment horizontal="center" vertical="center"/>
      <protection hidden="1"/>
    </xf>
    <xf numFmtId="0" fontId="1" fillId="5" borderId="2" xfId="0" applyFont="1" applyFill="1" applyBorder="1" applyAlignment="1" applyProtection="1">
      <alignment horizontal="left"/>
      <protection hidden="1"/>
    </xf>
    <xf numFmtId="0" fontId="1" fillId="5" borderId="3" xfId="0" applyFont="1" applyFill="1" applyBorder="1" applyAlignment="1" applyProtection="1">
      <alignment horizontal="left"/>
      <protection hidden="1"/>
    </xf>
    <xf numFmtId="0" fontId="1" fillId="5" borderId="5" xfId="0" applyFont="1" applyFill="1" applyBorder="1" applyAlignment="1" applyProtection="1">
      <alignment horizontal="left"/>
      <protection hidden="1"/>
    </xf>
    <xf numFmtId="0" fontId="6" fillId="0" borderId="0" xfId="0" applyFont="1" applyFill="1" applyBorder="1" applyAlignment="1" applyProtection="1">
      <alignment horizontal="right" vertical="center"/>
      <protection hidden="1"/>
    </xf>
    <xf numFmtId="0" fontId="23" fillId="0" borderId="0" xfId="0" applyFont="1" applyFill="1" applyBorder="1" applyAlignment="1" applyProtection="1">
      <alignment horizontal="right" vertical="center"/>
      <protection hidden="1"/>
    </xf>
    <xf numFmtId="0" fontId="6" fillId="0" borderId="1" xfId="0" applyFont="1" applyFill="1" applyBorder="1" applyAlignment="1" applyProtection="1">
      <alignment horizontal="right" vertical="center"/>
      <protection hidden="1"/>
    </xf>
    <xf numFmtId="0" fontId="29" fillId="9" borderId="0" xfId="0" applyFont="1" applyFill="1" applyAlignment="1" applyProtection="1">
      <alignment horizontal="right" vertical="center"/>
      <protection hidden="1"/>
    </xf>
    <xf numFmtId="0" fontId="29" fillId="9" borderId="4" xfId="0" applyFont="1" applyFill="1" applyBorder="1" applyAlignment="1" applyProtection="1">
      <alignment horizontal="right" vertical="center"/>
      <protection hidden="1"/>
    </xf>
    <xf numFmtId="0" fontId="24" fillId="0" borderId="21" xfId="0" applyFont="1" applyBorder="1" applyAlignment="1" applyProtection="1">
      <alignment horizontal="center" vertical="center" textRotation="90" wrapText="1"/>
      <protection hidden="1"/>
    </xf>
    <xf numFmtId="0" fontId="24" fillId="0" borderId="22" xfId="0" applyFont="1" applyBorder="1" applyAlignment="1" applyProtection="1">
      <alignment horizontal="center" vertical="center" textRotation="90"/>
      <protection hidden="1"/>
    </xf>
    <xf numFmtId="0" fontId="24" fillId="0" borderId="28" xfId="0" applyFont="1" applyBorder="1" applyAlignment="1" applyProtection="1">
      <alignment horizontal="center" vertical="center" textRotation="90"/>
      <protection hidden="1"/>
    </xf>
    <xf numFmtId="10" fontId="27" fillId="0" borderId="18" xfId="1" applyNumberFormat="1" applyFont="1" applyBorder="1" applyAlignment="1" applyProtection="1">
      <alignment horizontal="center" vertical="center"/>
      <protection hidden="1"/>
    </xf>
    <xf numFmtId="10" fontId="27" fillId="0" borderId="20" xfId="1" applyNumberFormat="1" applyFont="1" applyBorder="1" applyAlignment="1" applyProtection="1">
      <alignment horizontal="center" vertical="center"/>
      <protection hidden="1"/>
    </xf>
    <xf numFmtId="0" fontId="20" fillId="0" borderId="21" xfId="0" applyFont="1" applyBorder="1" applyAlignment="1" applyProtection="1">
      <alignment horizontal="center" vertical="center" textRotation="90" wrapText="1"/>
      <protection hidden="1"/>
    </xf>
    <xf numFmtId="0" fontId="20" fillId="0" borderId="22" xfId="0" applyFont="1" applyBorder="1" applyAlignment="1" applyProtection="1">
      <alignment horizontal="center" vertical="center" textRotation="90"/>
      <protection hidden="1"/>
    </xf>
    <xf numFmtId="0" fontId="20" fillId="0" borderId="28" xfId="0" applyFont="1" applyBorder="1" applyAlignment="1" applyProtection="1">
      <alignment horizontal="center" vertical="center" textRotation="90"/>
      <protection hidden="1"/>
    </xf>
    <xf numFmtId="0" fontId="29" fillId="9" borderId="0" xfId="0" applyFont="1" applyFill="1" applyBorder="1" applyAlignment="1" applyProtection="1">
      <alignment horizontal="right" vertical="center"/>
      <protection hidden="1"/>
    </xf>
    <xf numFmtId="0" fontId="0" fillId="0" borderId="2" xfId="0" applyFont="1" applyBorder="1" applyAlignment="1" applyProtection="1">
      <alignment horizontal="left"/>
      <protection hidden="1"/>
    </xf>
    <xf numFmtId="0" fontId="0" fillId="0" borderId="3" xfId="0" applyFont="1" applyBorder="1" applyAlignment="1" applyProtection="1">
      <alignment horizontal="left"/>
      <protection hidden="1"/>
    </xf>
    <xf numFmtId="0" fontId="0" fillId="0" borderId="5" xfId="0" applyFont="1" applyBorder="1" applyAlignment="1" applyProtection="1">
      <alignment horizontal="left"/>
      <protection hidden="1"/>
    </xf>
    <xf numFmtId="0" fontId="2" fillId="9" borderId="0" xfId="0" applyFont="1" applyFill="1" applyAlignment="1" applyProtection="1">
      <alignment horizontal="right" vertical="center" wrapText="1"/>
      <protection hidden="1"/>
    </xf>
    <xf numFmtId="0" fontId="1" fillId="5" borderId="1" xfId="0" applyFont="1" applyFill="1" applyBorder="1" applyAlignment="1" applyProtection="1">
      <alignment horizontal="left" vertical="top" wrapText="1"/>
      <protection hidden="1"/>
    </xf>
    <xf numFmtId="0" fontId="16" fillId="6" borderId="2" xfId="0" applyFont="1" applyFill="1" applyBorder="1" applyAlignment="1" applyProtection="1">
      <alignment horizontal="left" vertical="center" wrapText="1"/>
      <protection hidden="1"/>
    </xf>
    <xf numFmtId="0" fontId="16" fillId="6" borderId="3" xfId="0" applyFont="1" applyFill="1" applyBorder="1" applyAlignment="1" applyProtection="1">
      <alignment horizontal="left" vertical="center" wrapText="1"/>
      <protection hidden="1"/>
    </xf>
    <xf numFmtId="0" fontId="16" fillId="6" borderId="5" xfId="0" applyFont="1" applyFill="1" applyBorder="1" applyAlignment="1" applyProtection="1">
      <alignment horizontal="left" vertical="center" wrapText="1"/>
      <protection hidden="1"/>
    </xf>
  </cellXfs>
  <cellStyles count="26">
    <cellStyle name="Normal" xfId="0" builtinId="0"/>
    <cellStyle name="Percent" xfId="1" builtinId="5"/>
    <cellStyle name="Κανονικό 11 2" xfId="14" xr:uid="{00000000-0005-0000-0000-000002000000}"/>
    <cellStyle name="Κανονικό 11 3" xfId="16" xr:uid="{00000000-0005-0000-0000-000003000000}"/>
    <cellStyle name="Κανονικό 11 4" xfId="15" xr:uid="{00000000-0005-0000-0000-000004000000}"/>
    <cellStyle name="Κανονικό 11 5" xfId="17" xr:uid="{00000000-0005-0000-0000-000005000000}"/>
    <cellStyle name="Κανονικό 11 6" xfId="18" xr:uid="{00000000-0005-0000-0000-000006000000}"/>
    <cellStyle name="Κανονικό 11 7" xfId="19" xr:uid="{00000000-0005-0000-0000-000007000000}"/>
    <cellStyle name="Κανονικό 12 3" xfId="25" xr:uid="{00000000-0005-0000-0000-000008000000}"/>
    <cellStyle name="Κανονικό 12 4" xfId="24" xr:uid="{00000000-0005-0000-0000-000009000000}"/>
    <cellStyle name="Κανονικό 12 5" xfId="23" xr:uid="{00000000-0005-0000-0000-00000A000000}"/>
    <cellStyle name="Κανονικό 12 6" xfId="22" xr:uid="{00000000-0005-0000-0000-00000B000000}"/>
    <cellStyle name="Κανονικό 12 7" xfId="21" xr:uid="{00000000-0005-0000-0000-00000C000000}"/>
    <cellStyle name="Κανονικό 12 8" xfId="20" xr:uid="{00000000-0005-0000-0000-00000D000000}"/>
    <cellStyle name="Κανονικό 2 3" xfId="6" xr:uid="{00000000-0005-0000-0000-00000E000000}"/>
    <cellStyle name="Κανονικό 2 4" xfId="8" xr:uid="{00000000-0005-0000-0000-00000F000000}"/>
    <cellStyle name="Κανονικό 2 5" xfId="9" xr:uid="{00000000-0005-0000-0000-000010000000}"/>
    <cellStyle name="Κανονικό 2 6" xfId="7" xr:uid="{00000000-0005-0000-0000-000011000000}"/>
    <cellStyle name="Κανονικό 2 7" xfId="10" xr:uid="{00000000-0005-0000-0000-000012000000}"/>
    <cellStyle name="Κανονικό 2 8" xfId="11" xr:uid="{00000000-0005-0000-0000-000013000000}"/>
    <cellStyle name="Κανονικό 3" xfId="12" xr:uid="{00000000-0005-0000-0000-000014000000}"/>
    <cellStyle name="Κανονικό 3 3" xfId="13" xr:uid="{00000000-0005-0000-0000-000015000000}"/>
    <cellStyle name="Κανονικό 4" xfId="3" xr:uid="{00000000-0005-0000-0000-000016000000}"/>
    <cellStyle name="Κανονικό 4 6" xfId="5" xr:uid="{00000000-0005-0000-0000-000017000000}"/>
    <cellStyle name="Κανονικό 6" xfId="2" xr:uid="{00000000-0005-0000-0000-000018000000}"/>
    <cellStyle name="Κανονικό 8 46" xfId="4" xr:uid="{00000000-0005-0000-0000-000019000000}"/>
  </cellStyles>
  <dxfs count="3">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130661</xdr:colOff>
      <xdr:row>4</xdr:row>
      <xdr:rowOff>104757</xdr:rowOff>
    </xdr:to>
    <xdr:pic>
      <xdr:nvPicPr>
        <xdr:cNvPr id="4" name="Picture 3">
          <a:extLst>
            <a:ext uri="{FF2B5EF4-FFF2-40B4-BE49-F238E27FC236}">
              <a16:creationId xmlns:a16="http://schemas.microsoft.com/office/drawing/2014/main" id="{5E72CCCB-34EE-42F9-9C8A-73F7CE60E9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922059" cy="760413"/>
        </a:xfrm>
        <a:prstGeom prst="rect">
          <a:avLst/>
        </a:prstGeom>
      </xdr:spPr>
    </xdr:pic>
    <xdr:clientData/>
  </xdr:twoCellAnchor>
  <xdr:twoCellAnchor>
    <xdr:from>
      <xdr:col>4</xdr:col>
      <xdr:colOff>117231</xdr:colOff>
      <xdr:row>32</xdr:row>
      <xdr:rowOff>80595</xdr:rowOff>
    </xdr:from>
    <xdr:to>
      <xdr:col>4</xdr:col>
      <xdr:colOff>395654</xdr:colOff>
      <xdr:row>36</xdr:row>
      <xdr:rowOff>106680</xdr:rowOff>
    </xdr:to>
    <xdr:sp macro="" textlink="">
      <xdr:nvSpPr>
        <xdr:cNvPr id="6" name="Βέλος: Καμπύλο προς τα αριστερά 5">
          <a:extLst>
            <a:ext uri="{FF2B5EF4-FFF2-40B4-BE49-F238E27FC236}">
              <a16:creationId xmlns:a16="http://schemas.microsoft.com/office/drawing/2014/main" id="{EA8DD05C-7C51-4F32-B167-C8829ECB40C5}"/>
            </a:ext>
          </a:extLst>
        </xdr:cNvPr>
        <xdr:cNvSpPr/>
      </xdr:nvSpPr>
      <xdr:spPr>
        <a:xfrm>
          <a:off x="5455041" y="5643195"/>
          <a:ext cx="278423" cy="544245"/>
        </a:xfrm>
        <a:prstGeom prst="curvedLeftArrow">
          <a:avLst>
            <a:gd name="adj1" fmla="val 8741"/>
            <a:gd name="adj2" fmla="val 97368"/>
            <a:gd name="adj3" fmla="val 25000"/>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solidFill>
              <a:schemeClr val="tx1"/>
            </a:solidFill>
          </a:endParaRPr>
        </a:p>
      </xdr:txBody>
    </xdr:sp>
    <xdr:clientData/>
  </xdr:twoCellAnchor>
  <xdr:twoCellAnchor>
    <xdr:from>
      <xdr:col>4</xdr:col>
      <xdr:colOff>0</xdr:colOff>
      <xdr:row>34</xdr:row>
      <xdr:rowOff>19050</xdr:rowOff>
    </xdr:from>
    <xdr:to>
      <xdr:col>4</xdr:col>
      <xdr:colOff>118110</xdr:colOff>
      <xdr:row>36</xdr:row>
      <xdr:rowOff>183174</xdr:rowOff>
    </xdr:to>
    <xdr:sp macro="" textlink="">
      <xdr:nvSpPr>
        <xdr:cNvPr id="7" name="Δεξί άγκιστρο 6">
          <a:extLst>
            <a:ext uri="{FF2B5EF4-FFF2-40B4-BE49-F238E27FC236}">
              <a16:creationId xmlns:a16="http://schemas.microsoft.com/office/drawing/2014/main" id="{F0DCC175-19DF-4ED8-9181-6CA3F86234A4}"/>
            </a:ext>
          </a:extLst>
        </xdr:cNvPr>
        <xdr:cNvSpPr/>
      </xdr:nvSpPr>
      <xdr:spPr>
        <a:xfrm>
          <a:off x="5337810" y="5840730"/>
          <a:ext cx="118110" cy="42320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l-G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2495550</xdr:colOff>
      <xdr:row>1</xdr:row>
      <xdr:rowOff>468611</xdr:rowOff>
    </xdr:to>
    <xdr:pic>
      <xdr:nvPicPr>
        <xdr:cNvPr id="4" name="Picture 3">
          <a:extLst>
            <a:ext uri="{FF2B5EF4-FFF2-40B4-BE49-F238E27FC236}">
              <a16:creationId xmlns:a16="http://schemas.microsoft.com/office/drawing/2014/main" id="{C109F251-2470-4FF8-93C0-5CC98FC797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43225" cy="6533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2</xdr:col>
      <xdr:colOff>2593889</xdr:colOff>
      <xdr:row>2</xdr:row>
      <xdr:rowOff>485775</xdr:rowOff>
    </xdr:to>
    <xdr:pic>
      <xdr:nvPicPr>
        <xdr:cNvPr id="2" name="Picture 3">
          <a:extLst>
            <a:ext uri="{FF2B5EF4-FFF2-40B4-BE49-F238E27FC236}">
              <a16:creationId xmlns:a16="http://schemas.microsoft.com/office/drawing/2014/main" id="{63E31C8A-27E0-41DD-9B63-C24F36FE3B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66675"/>
          <a:ext cx="3089189"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16566</xdr:rowOff>
    </xdr:from>
    <xdr:to>
      <xdr:col>2</xdr:col>
      <xdr:colOff>122431</xdr:colOff>
      <xdr:row>3</xdr:row>
      <xdr:rowOff>165652</xdr:rowOff>
    </xdr:to>
    <xdr:pic>
      <xdr:nvPicPr>
        <xdr:cNvPr id="5" name="Picture 4">
          <a:extLst>
            <a:ext uri="{FF2B5EF4-FFF2-40B4-BE49-F238E27FC236}">
              <a16:creationId xmlns:a16="http://schemas.microsoft.com/office/drawing/2014/main" id="{EB3C2396-EFBE-4069-BB1D-FFD5FCCF13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566"/>
          <a:ext cx="3244974" cy="7205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9"/>
  <sheetViews>
    <sheetView showGridLines="0" tabSelected="1" topLeftCell="A4" zoomScale="115" zoomScaleNormal="115" zoomScaleSheetLayoutView="100" workbookViewId="0">
      <selection activeCell="D27" sqref="D27"/>
    </sheetView>
  </sheetViews>
  <sheetFormatPr defaultColWidth="9.140625" defaultRowHeight="15" x14ac:dyDescent="0.25"/>
  <cols>
    <col min="1" max="1" width="1.5703125" style="163" customWidth="1"/>
    <col min="2" max="2" width="27.7109375" style="163" customWidth="1"/>
    <col min="3" max="3" width="27.5703125" style="163" customWidth="1"/>
    <col min="4" max="4" width="23.140625" style="163" customWidth="1"/>
    <col min="5" max="5" width="7.140625" style="163" customWidth="1"/>
    <col min="6" max="6" width="24.5703125" style="163" customWidth="1"/>
    <col min="7" max="7" width="1.42578125" style="163" customWidth="1"/>
    <col min="8" max="8" width="23.5703125" style="163" customWidth="1"/>
    <col min="9" max="9" width="1.7109375" style="163" customWidth="1"/>
    <col min="10" max="11" width="9.140625" style="163"/>
    <col min="12" max="12" width="21.85546875" style="163" customWidth="1"/>
    <col min="13" max="16384" width="9.140625" style="163"/>
  </cols>
  <sheetData>
    <row r="1" spans="1:10" ht="9" customHeight="1" x14ac:dyDescent="0.25">
      <c r="A1" s="106"/>
      <c r="B1" s="107"/>
      <c r="C1" s="107"/>
      <c r="D1" s="107"/>
      <c r="E1" s="107"/>
      <c r="F1" s="107"/>
      <c r="G1" s="107"/>
      <c r="H1" s="107"/>
      <c r="I1" s="108"/>
    </row>
    <row r="2" spans="1:10" ht="15" customHeight="1" x14ac:dyDescent="0.25">
      <c r="A2" s="109"/>
      <c r="B2" s="8"/>
      <c r="C2" s="210" t="s">
        <v>126</v>
      </c>
      <c r="D2" s="210"/>
      <c r="E2" s="210"/>
      <c r="F2" s="210"/>
      <c r="G2" s="210"/>
      <c r="H2" s="210"/>
      <c r="I2" s="110"/>
    </row>
    <row r="3" spans="1:10" ht="15" customHeight="1" x14ac:dyDescent="0.25">
      <c r="A3" s="109"/>
      <c r="B3" s="111"/>
      <c r="C3" s="210"/>
      <c r="D3" s="210"/>
      <c r="E3" s="210"/>
      <c r="F3" s="210"/>
      <c r="G3" s="210"/>
      <c r="H3" s="210"/>
      <c r="I3" s="110"/>
    </row>
    <row r="4" spans="1:10" ht="12.75" customHeight="1" x14ac:dyDescent="0.25">
      <c r="A4" s="109"/>
      <c r="B4" s="111"/>
      <c r="C4" s="210"/>
      <c r="D4" s="210"/>
      <c r="E4" s="210"/>
      <c r="F4" s="210"/>
      <c r="G4" s="210"/>
      <c r="H4" s="210"/>
      <c r="I4" s="110"/>
    </row>
    <row r="5" spans="1:10" s="164" customFormat="1" ht="9.75" customHeight="1" x14ac:dyDescent="0.25">
      <c r="A5" s="112"/>
      <c r="B5" s="5"/>
      <c r="C5" s="211"/>
      <c r="D5" s="211"/>
      <c r="E5" s="211"/>
      <c r="F5" s="211"/>
      <c r="G5" s="211"/>
      <c r="H5" s="211"/>
      <c r="I5" s="113"/>
    </row>
    <row r="6" spans="1:10" s="164" customFormat="1" ht="34.5" customHeight="1" x14ac:dyDescent="0.25">
      <c r="A6" s="112"/>
      <c r="B6" s="114" t="s">
        <v>29</v>
      </c>
      <c r="C6" s="212"/>
      <c r="D6" s="213"/>
      <c r="E6" s="213"/>
      <c r="F6" s="213"/>
      <c r="G6" s="213"/>
      <c r="H6" s="214"/>
      <c r="I6" s="113"/>
      <c r="J6" s="168" t="s">
        <v>170</v>
      </c>
    </row>
    <row r="7" spans="1:10" s="164" customFormat="1" ht="4.5" customHeight="1" x14ac:dyDescent="0.25">
      <c r="A7" s="112"/>
      <c r="B7" s="5"/>
      <c r="C7" s="24"/>
      <c r="D7" s="24"/>
      <c r="E7" s="24"/>
      <c r="F7" s="24"/>
      <c r="G7" s="24"/>
      <c r="H7" s="24"/>
      <c r="I7" s="113"/>
    </row>
    <row r="8" spans="1:10" s="164" customFormat="1" ht="34.5" customHeight="1" x14ac:dyDescent="0.25">
      <c r="A8" s="112"/>
      <c r="B8" s="114" t="s">
        <v>30</v>
      </c>
      <c r="C8" s="212"/>
      <c r="D8" s="213"/>
      <c r="E8" s="213"/>
      <c r="F8" s="213"/>
      <c r="G8" s="213"/>
      <c r="H8" s="214"/>
      <c r="I8" s="113"/>
      <c r="J8" s="168" t="s">
        <v>171</v>
      </c>
    </row>
    <row r="9" spans="1:10" s="164" customFormat="1" ht="4.5" customHeight="1" x14ac:dyDescent="0.25">
      <c r="A9" s="112"/>
      <c r="B9" s="5"/>
      <c r="C9" s="24"/>
      <c r="D9" s="24"/>
      <c r="E9" s="24"/>
      <c r="F9" s="24"/>
      <c r="G9" s="24"/>
      <c r="H9" s="24"/>
      <c r="I9" s="113"/>
    </row>
    <row r="10" spans="1:10" s="164" customFormat="1" ht="17.25" customHeight="1" x14ac:dyDescent="0.25">
      <c r="A10" s="112"/>
      <c r="B10" s="53" t="s">
        <v>31</v>
      </c>
      <c r="C10" s="215"/>
      <c r="D10" s="216"/>
      <c r="E10" s="5"/>
      <c r="F10" s="5"/>
      <c r="G10" s="5"/>
      <c r="H10" s="5"/>
      <c r="I10" s="113"/>
      <c r="J10" s="168" t="s">
        <v>172</v>
      </c>
    </row>
    <row r="11" spans="1:10" s="164" customFormat="1" ht="4.5" customHeight="1" x14ac:dyDescent="0.25">
      <c r="A11" s="112"/>
      <c r="B11" s="5"/>
      <c r="C11" s="5"/>
      <c r="D11" s="5"/>
      <c r="E11" s="5"/>
      <c r="F11" s="5"/>
      <c r="G11" s="5"/>
      <c r="H11" s="5"/>
      <c r="I11" s="113"/>
    </row>
    <row r="12" spans="1:10" s="164" customFormat="1" ht="30" x14ac:dyDescent="0.25">
      <c r="A12" s="112"/>
      <c r="B12" s="114" t="s">
        <v>86</v>
      </c>
      <c r="C12" s="115" t="s">
        <v>32</v>
      </c>
      <c r="D12" s="125"/>
      <c r="E12" s="116" t="s">
        <v>33</v>
      </c>
      <c r="F12" s="125"/>
      <c r="G12" s="5"/>
      <c r="H12" s="5"/>
      <c r="I12" s="113"/>
      <c r="J12" s="168" t="s">
        <v>173</v>
      </c>
    </row>
    <row r="13" spans="1:10" s="164" customFormat="1" ht="4.5" customHeight="1" x14ac:dyDescent="0.25">
      <c r="A13" s="112"/>
      <c r="B13" s="5"/>
      <c r="C13" s="5"/>
      <c r="D13" s="5"/>
      <c r="E13" s="5"/>
      <c r="F13" s="5"/>
      <c r="G13" s="5"/>
      <c r="H13" s="5"/>
      <c r="I13" s="113"/>
    </row>
    <row r="14" spans="1:10" s="164" customFormat="1" ht="30" customHeight="1" x14ac:dyDescent="0.25">
      <c r="A14" s="112"/>
      <c r="B14" s="114" t="s">
        <v>180</v>
      </c>
      <c r="C14" s="115" t="s">
        <v>32</v>
      </c>
      <c r="D14" s="125"/>
      <c r="E14" s="116" t="s">
        <v>33</v>
      </c>
      <c r="F14" s="125"/>
      <c r="G14" s="5"/>
      <c r="H14" s="5"/>
      <c r="I14" s="113"/>
      <c r="J14" s="168" t="s">
        <v>174</v>
      </c>
    </row>
    <row r="15" spans="1:10" s="164" customFormat="1" ht="5.25" customHeight="1" x14ac:dyDescent="0.25">
      <c r="A15" s="112"/>
      <c r="B15" s="5"/>
      <c r="C15" s="5"/>
      <c r="D15" s="117"/>
      <c r="E15" s="5"/>
      <c r="F15" s="5"/>
      <c r="G15" s="5"/>
      <c r="H15" s="5"/>
      <c r="I15" s="113"/>
    </row>
    <row r="16" spans="1:10" s="165" customFormat="1" ht="18" customHeight="1" x14ac:dyDescent="0.25">
      <c r="A16" s="118"/>
      <c r="B16" s="182" t="s">
        <v>38</v>
      </c>
      <c r="C16" s="183"/>
      <c r="D16" s="183"/>
      <c r="E16" s="183"/>
      <c r="F16" s="183"/>
      <c r="G16" s="183"/>
      <c r="H16" s="184"/>
      <c r="I16" s="119"/>
    </row>
    <row r="17" spans="1:10" s="164" customFormat="1" ht="7.5" customHeight="1" x14ac:dyDescent="0.25">
      <c r="A17" s="112"/>
      <c r="B17" s="5"/>
      <c r="C17" s="5"/>
      <c r="D17" s="5"/>
      <c r="E17" s="5"/>
      <c r="F17" s="5"/>
      <c r="G17" s="5"/>
      <c r="H17" s="5"/>
      <c r="I17" s="113"/>
    </row>
    <row r="18" spans="1:10" s="164" customFormat="1" ht="18.75" x14ac:dyDescent="0.25">
      <c r="A18" s="112"/>
      <c r="B18" s="5"/>
      <c r="C18" s="5"/>
      <c r="D18" s="120">
        <f>D25</f>
        <v>0.9</v>
      </c>
      <c r="E18" s="5"/>
      <c r="F18" s="120">
        <v>1</v>
      </c>
      <c r="G18" s="5"/>
      <c r="H18" s="170"/>
      <c r="I18" s="113"/>
    </row>
    <row r="19" spans="1:10" s="164" customFormat="1" x14ac:dyDescent="0.25">
      <c r="A19" s="112"/>
      <c r="B19" s="189" t="s">
        <v>61</v>
      </c>
      <c r="C19" s="190"/>
      <c r="D19" s="25">
        <f>ROUND(F19*$D$18,2)</f>
        <v>0</v>
      </c>
      <c r="E19" s="5"/>
      <c r="F19" s="25">
        <f>'Στοιχεία Προϋπολογισμού'!C129</f>
        <v>0</v>
      </c>
      <c r="G19" s="5"/>
      <c r="H19" s="170"/>
      <c r="I19" s="113"/>
    </row>
    <row r="20" spans="1:10" s="164" customFormat="1" ht="5.25" customHeight="1" x14ac:dyDescent="0.25">
      <c r="A20" s="112"/>
      <c r="B20" s="49"/>
      <c r="C20" s="49"/>
      <c r="D20" s="49"/>
      <c r="E20" s="5"/>
      <c r="F20" s="5"/>
      <c r="G20" s="5"/>
      <c r="H20" s="170"/>
      <c r="I20" s="113"/>
    </row>
    <row r="21" spans="1:10" s="164" customFormat="1" ht="28.5" customHeight="1" x14ac:dyDescent="0.25">
      <c r="A21" s="112"/>
      <c r="B21" s="179" t="s">
        <v>188</v>
      </c>
      <c r="C21" s="179"/>
      <c r="D21" s="25">
        <f>ROUND(F21*$D$18,2)</f>
        <v>0</v>
      </c>
      <c r="E21" s="5"/>
      <c r="F21" s="25">
        <f>'Στοιχεία Προϋπολογισμού'!C127</f>
        <v>0</v>
      </c>
      <c r="G21" s="5"/>
      <c r="H21" s="170"/>
      <c r="I21" s="113"/>
    </row>
    <row r="22" spans="1:10" s="164" customFormat="1" ht="5.25" customHeight="1" x14ac:dyDescent="0.25">
      <c r="A22" s="112"/>
      <c r="B22" s="49"/>
      <c r="C22" s="49"/>
      <c r="D22" s="49"/>
      <c r="E22" s="5"/>
      <c r="F22" s="5"/>
      <c r="G22" s="5"/>
      <c r="H22" s="170"/>
      <c r="I22" s="113"/>
    </row>
    <row r="23" spans="1:10" s="164" customFormat="1" ht="28.5" customHeight="1" x14ac:dyDescent="0.25">
      <c r="A23" s="112"/>
      <c r="B23" s="179" t="s">
        <v>189</v>
      </c>
      <c r="C23" s="179"/>
      <c r="D23" s="25">
        <f>ROUND(F23*$D$18,2)</f>
        <v>0</v>
      </c>
      <c r="E23" s="5"/>
      <c r="F23" s="25">
        <f>'Στοιχεία Προϋπολογισμού'!C128</f>
        <v>0</v>
      </c>
      <c r="G23" s="5"/>
      <c r="H23" s="170"/>
      <c r="I23" s="113"/>
    </row>
    <row r="24" spans="1:10" s="164" customFormat="1" ht="5.25" customHeight="1" x14ac:dyDescent="0.25">
      <c r="A24" s="112"/>
      <c r="B24" s="49"/>
      <c r="C24" s="49"/>
      <c r="D24" s="49"/>
      <c r="E24" s="5"/>
      <c r="F24" s="5"/>
      <c r="G24" s="5"/>
      <c r="H24" s="5"/>
      <c r="I24" s="113"/>
    </row>
    <row r="25" spans="1:10" s="164" customFormat="1" ht="15.75" x14ac:dyDescent="0.25">
      <c r="A25" s="112"/>
      <c r="B25" s="189" t="s">
        <v>45</v>
      </c>
      <c r="C25" s="190"/>
      <c r="D25" s="162">
        <v>0.9</v>
      </c>
      <c r="E25" s="5"/>
      <c r="F25" s="192" t="str">
        <f>IF(D25&gt;90%,"ΥΠΑΡΧΕΙ ΥΠΕΡΒΑΣΗ ΣΤΟ ΜΕΓΙΣΤΟ ΠΟΣΟΣΤΟ","")</f>
        <v/>
      </c>
      <c r="G25" s="192"/>
      <c r="H25" s="192"/>
      <c r="I25" s="113"/>
      <c r="J25" s="168" t="s">
        <v>175</v>
      </c>
    </row>
    <row r="26" spans="1:10" s="164" customFormat="1" ht="5.25" customHeight="1" x14ac:dyDescent="0.25">
      <c r="A26" s="112"/>
      <c r="B26" s="49"/>
      <c r="C26" s="49"/>
      <c r="D26" s="49"/>
      <c r="E26" s="5"/>
      <c r="F26" s="5"/>
      <c r="G26" s="5"/>
      <c r="H26" s="5"/>
      <c r="I26" s="113"/>
    </row>
    <row r="27" spans="1:10" s="164" customFormat="1" ht="15.75" x14ac:dyDescent="0.25">
      <c r="A27" s="112"/>
      <c r="B27" s="226" t="s">
        <v>46</v>
      </c>
      <c r="C27" s="227"/>
      <c r="D27" s="162"/>
      <c r="E27" s="5"/>
      <c r="F27" s="192" t="str">
        <f>IF(D27&gt;15%,"ΥΠΑΡΧΕΙ ΥΠΕΡΒΑΣΗ ΣΤΟ ΜΕΓΙΣΤΟ ΠΟΣΟΣΤΟ","")</f>
        <v/>
      </c>
      <c r="G27" s="192"/>
      <c r="H27" s="192"/>
      <c r="I27" s="113"/>
      <c r="J27" s="168" t="s">
        <v>176</v>
      </c>
    </row>
    <row r="28" spans="1:10" s="164" customFormat="1" ht="5.25" customHeight="1" x14ac:dyDescent="0.25">
      <c r="A28" s="112"/>
      <c r="B28" s="51"/>
      <c r="C28" s="51"/>
      <c r="D28" s="51"/>
      <c r="E28" s="52"/>
      <c r="F28" s="52"/>
      <c r="G28" s="52"/>
      <c r="H28" s="52"/>
      <c r="I28" s="113"/>
    </row>
    <row r="29" spans="1:10" s="164" customFormat="1" ht="5.25" customHeight="1" x14ac:dyDescent="0.25">
      <c r="A29" s="112"/>
      <c r="B29" s="49"/>
      <c r="C29" s="49"/>
      <c r="D29" s="49"/>
      <c r="E29" s="5"/>
      <c r="F29" s="5"/>
      <c r="G29" s="5"/>
      <c r="H29" s="5"/>
      <c r="I29" s="113"/>
    </row>
    <row r="30" spans="1:10" s="164" customFormat="1" ht="5.25" customHeight="1" x14ac:dyDescent="0.25">
      <c r="A30" s="112"/>
      <c r="B30" s="49"/>
      <c r="C30" s="49"/>
      <c r="D30" s="49"/>
      <c r="E30" s="5"/>
      <c r="F30" s="5"/>
      <c r="G30" s="5"/>
      <c r="H30" s="5"/>
      <c r="I30" s="113"/>
    </row>
    <row r="31" spans="1:10" s="164" customFormat="1" x14ac:dyDescent="0.25">
      <c r="A31" s="112"/>
      <c r="B31" s="226" t="s">
        <v>34</v>
      </c>
      <c r="C31" s="227"/>
      <c r="D31" s="25">
        <f>ROUND(F19*D25,2)</f>
        <v>0</v>
      </c>
      <c r="E31" s="5"/>
      <c r="F31" s="217" t="s">
        <v>35</v>
      </c>
      <c r="G31" s="218"/>
      <c r="H31" s="219"/>
      <c r="I31" s="113"/>
    </row>
    <row r="32" spans="1:10" s="164" customFormat="1" ht="5.25" customHeight="1" x14ac:dyDescent="0.25">
      <c r="A32" s="112"/>
      <c r="B32" s="49"/>
      <c r="C32" s="49"/>
      <c r="D32" s="49"/>
      <c r="E32" s="5"/>
      <c r="F32" s="220"/>
      <c r="G32" s="221"/>
      <c r="H32" s="222"/>
      <c r="I32" s="113"/>
    </row>
    <row r="33" spans="1:12" s="164" customFormat="1" x14ac:dyDescent="0.25">
      <c r="A33" s="112"/>
      <c r="B33" s="189" t="s">
        <v>48</v>
      </c>
      <c r="C33" s="190"/>
      <c r="D33" s="25">
        <f>ROUND(D31*30%,2)</f>
        <v>0</v>
      </c>
      <c r="E33" s="5"/>
      <c r="F33" s="223"/>
      <c r="G33" s="224"/>
      <c r="H33" s="225"/>
      <c r="I33" s="113"/>
    </row>
    <row r="34" spans="1:12" s="164" customFormat="1" ht="5.25" customHeight="1" x14ac:dyDescent="0.25">
      <c r="A34" s="112"/>
      <c r="B34" s="49"/>
      <c r="C34" s="49"/>
      <c r="D34" s="49"/>
      <c r="E34" s="5"/>
      <c r="F34" s="185" t="s">
        <v>36</v>
      </c>
      <c r="G34" s="5"/>
      <c r="H34" s="185" t="s">
        <v>37</v>
      </c>
      <c r="I34" s="113"/>
    </row>
    <row r="35" spans="1:12" s="164" customFormat="1" x14ac:dyDescent="0.25">
      <c r="A35" s="112"/>
      <c r="B35" s="181" t="s">
        <v>58</v>
      </c>
      <c r="C35" s="181"/>
      <c r="D35" s="25">
        <f>IF(D19=0,0,ROUND(D33*(D21/D19),2))</f>
        <v>0</v>
      </c>
      <c r="E35" s="5"/>
      <c r="F35" s="186"/>
      <c r="G35" s="5"/>
      <c r="H35" s="186"/>
      <c r="I35" s="113"/>
    </row>
    <row r="36" spans="1:12" s="164" customFormat="1" ht="5.25" customHeight="1" x14ac:dyDescent="0.25">
      <c r="A36" s="112"/>
      <c r="B36" s="50"/>
      <c r="C36" s="50"/>
      <c r="D36" s="49"/>
      <c r="E36" s="5"/>
      <c r="F36" s="187"/>
      <c r="G36" s="5"/>
      <c r="H36" s="187"/>
      <c r="I36" s="113"/>
    </row>
    <row r="37" spans="1:12" s="164" customFormat="1" ht="15.75" x14ac:dyDescent="0.25">
      <c r="A37" s="112"/>
      <c r="B37" s="181" t="s">
        <v>59</v>
      </c>
      <c r="C37" s="181"/>
      <c r="D37" s="25">
        <f>D33-D35</f>
        <v>0</v>
      </c>
      <c r="E37" s="5"/>
      <c r="F37" s="25">
        <f>+D39-H37</f>
        <v>0</v>
      </c>
      <c r="G37" s="5"/>
      <c r="H37" s="29"/>
      <c r="I37" s="113"/>
      <c r="J37" s="168" t="s">
        <v>185</v>
      </c>
    </row>
    <row r="38" spans="1:12" s="164" customFormat="1" ht="5.25" customHeight="1" x14ac:dyDescent="0.25">
      <c r="A38" s="112"/>
      <c r="B38" s="50"/>
      <c r="C38" s="50"/>
      <c r="D38" s="49"/>
      <c r="E38" s="5"/>
      <c r="F38" s="5"/>
      <c r="G38" s="5"/>
      <c r="H38" s="5"/>
      <c r="I38" s="113"/>
    </row>
    <row r="39" spans="1:12" s="164" customFormat="1" x14ac:dyDescent="0.25">
      <c r="A39" s="112"/>
      <c r="B39" s="179" t="s">
        <v>57</v>
      </c>
      <c r="C39" s="180"/>
      <c r="D39" s="25">
        <f>+F19-D31</f>
        <v>0</v>
      </c>
      <c r="E39" s="5"/>
      <c r="F39" s="192"/>
      <c r="G39" s="192"/>
      <c r="H39" s="192"/>
      <c r="I39" s="113"/>
    </row>
    <row r="40" spans="1:12" s="164" customFormat="1" ht="6" customHeight="1" x14ac:dyDescent="0.25">
      <c r="A40" s="112"/>
      <c r="B40" s="5"/>
      <c r="C40" s="5"/>
      <c r="D40" s="5"/>
      <c r="E40" s="5"/>
      <c r="F40" s="5"/>
      <c r="G40" s="5"/>
      <c r="H40" s="5"/>
      <c r="I40" s="113"/>
    </row>
    <row r="41" spans="1:12" s="165" customFormat="1" ht="18" customHeight="1" x14ac:dyDescent="0.25">
      <c r="A41" s="118"/>
      <c r="B41" s="182" t="s">
        <v>49</v>
      </c>
      <c r="C41" s="183"/>
      <c r="D41" s="183"/>
      <c r="E41" s="183"/>
      <c r="F41" s="183"/>
      <c r="G41" s="183"/>
      <c r="H41" s="184"/>
      <c r="I41" s="119"/>
    </row>
    <row r="42" spans="1:12" s="164" customFormat="1" ht="7.5" customHeight="1" x14ac:dyDescent="0.25">
      <c r="A42" s="112"/>
      <c r="B42" s="5"/>
      <c r="C42" s="5"/>
      <c r="D42" s="5"/>
      <c r="E42" s="5"/>
      <c r="F42" s="5"/>
      <c r="G42" s="5"/>
      <c r="H42" s="5"/>
      <c r="I42" s="113"/>
    </row>
    <row r="43" spans="1:12" s="164" customFormat="1" ht="16.5" customHeight="1" x14ac:dyDescent="0.25">
      <c r="A43" s="112"/>
      <c r="B43" s="188" t="s">
        <v>55</v>
      </c>
      <c r="C43" s="188"/>
      <c r="D43" s="188"/>
      <c r="E43" s="188"/>
      <c r="F43" s="188"/>
      <c r="G43" s="188"/>
      <c r="H43" s="188"/>
      <c r="I43" s="113"/>
      <c r="L43" s="166"/>
    </row>
    <row r="44" spans="1:12" s="164" customFormat="1" ht="3.75" customHeight="1" x14ac:dyDescent="0.25">
      <c r="A44" s="112"/>
      <c r="B44" s="66"/>
      <c r="C44" s="66"/>
      <c r="D44" s="66"/>
      <c r="E44" s="66"/>
      <c r="F44" s="66"/>
      <c r="G44" s="66"/>
      <c r="H44" s="66"/>
      <c r="I44" s="113"/>
      <c r="L44" s="166"/>
    </row>
    <row r="45" spans="1:12" s="164" customFormat="1" ht="28.5" customHeight="1" x14ac:dyDescent="0.25">
      <c r="A45" s="112"/>
      <c r="B45" s="179" t="s">
        <v>190</v>
      </c>
      <c r="C45" s="180"/>
      <c r="D45" s="25">
        <f>'Δαπάνες περιόδου εκτός CBC'!K168</f>
        <v>0</v>
      </c>
      <c r="E45" s="191" t="s">
        <v>54</v>
      </c>
      <c r="F45" s="178"/>
      <c r="G45" s="178"/>
      <c r="H45" s="178"/>
      <c r="I45" s="113"/>
      <c r="L45" s="166"/>
    </row>
    <row r="46" spans="1:12" s="164" customFormat="1" ht="7.5" customHeight="1" x14ac:dyDescent="0.25">
      <c r="A46" s="112"/>
      <c r="B46" s="115"/>
      <c r="C46" s="115"/>
      <c r="D46" s="5"/>
      <c r="E46" s="5"/>
      <c r="F46" s="5"/>
      <c r="G46" s="5"/>
      <c r="H46" s="5"/>
      <c r="I46" s="113"/>
      <c r="L46" s="166"/>
    </row>
    <row r="47" spans="1:12" s="164" customFormat="1" x14ac:dyDescent="0.25">
      <c r="A47" s="112"/>
      <c r="B47" s="181" t="s">
        <v>50</v>
      </c>
      <c r="C47" s="246"/>
      <c r="D47" s="25">
        <f>-ROUND(D45*10%,2)</f>
        <v>0</v>
      </c>
      <c r="E47" s="177" t="s">
        <v>51</v>
      </c>
      <c r="F47" s="178"/>
      <c r="G47" s="178"/>
      <c r="H47" s="178"/>
      <c r="I47" s="113"/>
      <c r="L47" s="166"/>
    </row>
    <row r="48" spans="1:12" s="164" customFormat="1" ht="7.5" customHeight="1" x14ac:dyDescent="0.25">
      <c r="A48" s="112"/>
      <c r="B48" s="115"/>
      <c r="C48" s="115"/>
      <c r="D48" s="5"/>
      <c r="E48" s="5"/>
      <c r="F48" s="5"/>
      <c r="G48" s="5"/>
      <c r="H48" s="5"/>
      <c r="I48" s="113"/>
      <c r="L48" s="166"/>
    </row>
    <row r="49" spans="1:12" s="164" customFormat="1" ht="28.5" customHeight="1" x14ac:dyDescent="0.25">
      <c r="A49" s="112"/>
      <c r="B49" s="179" t="s">
        <v>53</v>
      </c>
      <c r="C49" s="180"/>
      <c r="D49" s="25">
        <f>IF(D21=0,0,-ROUND(D35*(D45/D21),2))</f>
        <v>0</v>
      </c>
      <c r="E49" s="191" t="s">
        <v>52</v>
      </c>
      <c r="F49" s="178"/>
      <c r="G49" s="178"/>
      <c r="H49" s="178"/>
      <c r="I49" s="113"/>
      <c r="L49" s="166"/>
    </row>
    <row r="50" spans="1:12" s="164" customFormat="1" ht="7.5" customHeight="1" x14ac:dyDescent="0.25">
      <c r="A50" s="112"/>
      <c r="B50" s="115"/>
      <c r="C50" s="115"/>
      <c r="D50" s="5"/>
      <c r="E50" s="5"/>
      <c r="F50" s="5"/>
      <c r="G50" s="5"/>
      <c r="H50" s="5"/>
      <c r="I50" s="113"/>
      <c r="L50" s="166"/>
    </row>
    <row r="51" spans="1:12" s="164" customFormat="1" x14ac:dyDescent="0.25">
      <c r="A51" s="112"/>
      <c r="B51" s="189" t="s">
        <v>164</v>
      </c>
      <c r="C51" s="190"/>
      <c r="D51" s="25">
        <f>D45+D47+D49</f>
        <v>0</v>
      </c>
      <c r="E51" s="177" t="s">
        <v>165</v>
      </c>
      <c r="F51" s="178"/>
      <c r="G51" s="178"/>
      <c r="H51" s="178"/>
      <c r="I51" s="113"/>
      <c r="L51" s="166"/>
    </row>
    <row r="52" spans="1:12" s="164" customFormat="1" ht="8.25" customHeight="1" x14ac:dyDescent="0.25">
      <c r="A52" s="112"/>
      <c r="B52" s="115"/>
      <c r="C52" s="115"/>
      <c r="D52" s="5"/>
      <c r="E52" s="5"/>
      <c r="F52" s="5"/>
      <c r="G52" s="5"/>
      <c r="H52" s="5"/>
      <c r="I52" s="113"/>
      <c r="L52" s="166"/>
    </row>
    <row r="53" spans="1:12" s="164" customFormat="1" ht="15.75" x14ac:dyDescent="0.25">
      <c r="A53" s="112"/>
      <c r="B53" s="188" t="s">
        <v>192</v>
      </c>
      <c r="C53" s="188"/>
      <c r="D53" s="188"/>
      <c r="E53" s="188"/>
      <c r="F53" s="188"/>
      <c r="G53" s="188"/>
      <c r="H53" s="188"/>
      <c r="I53" s="113"/>
      <c r="L53" s="166"/>
    </row>
    <row r="54" spans="1:12" s="164" customFormat="1" ht="3.75" customHeight="1" x14ac:dyDescent="0.25">
      <c r="A54" s="112"/>
      <c r="B54" s="66"/>
      <c r="C54" s="66"/>
      <c r="D54" s="66"/>
      <c r="E54" s="66"/>
      <c r="F54" s="66"/>
      <c r="G54" s="66"/>
      <c r="H54" s="66"/>
      <c r="I54" s="113"/>
      <c r="L54" s="166"/>
    </row>
    <row r="55" spans="1:12" s="164" customFormat="1" x14ac:dyDescent="0.25">
      <c r="A55" s="112"/>
      <c r="B55" s="179" t="s">
        <v>191</v>
      </c>
      <c r="C55" s="180"/>
      <c r="D55" s="25">
        <f>'Δαπάνες περιόδου μόνο CBC'!K34</f>
        <v>0</v>
      </c>
      <c r="E55" s="191" t="s">
        <v>56</v>
      </c>
      <c r="F55" s="178"/>
      <c r="G55" s="178"/>
      <c r="H55" s="178"/>
      <c r="I55" s="113"/>
      <c r="L55" s="166"/>
    </row>
    <row r="56" spans="1:12" s="164" customFormat="1" ht="7.5" customHeight="1" x14ac:dyDescent="0.25">
      <c r="A56" s="112"/>
      <c r="B56" s="115"/>
      <c r="C56" s="115"/>
      <c r="D56" s="5"/>
      <c r="E56" s="5"/>
      <c r="F56" s="5"/>
      <c r="G56" s="5"/>
      <c r="H56" s="5"/>
      <c r="I56" s="113"/>
      <c r="L56" s="166"/>
    </row>
    <row r="57" spans="1:12" s="164" customFormat="1" x14ac:dyDescent="0.25">
      <c r="A57" s="112"/>
      <c r="B57" s="181" t="s">
        <v>50</v>
      </c>
      <c r="C57" s="246"/>
      <c r="D57" s="25">
        <f>-ROUND(D55*10%,2)</f>
        <v>0</v>
      </c>
      <c r="E57" s="177" t="s">
        <v>51</v>
      </c>
      <c r="F57" s="178"/>
      <c r="G57" s="178"/>
      <c r="H57" s="178"/>
      <c r="I57" s="113"/>
      <c r="L57" s="166"/>
    </row>
    <row r="58" spans="1:12" s="164" customFormat="1" ht="7.5" customHeight="1" x14ac:dyDescent="0.25">
      <c r="A58" s="112"/>
      <c r="B58" s="115"/>
      <c r="C58" s="115"/>
      <c r="D58" s="5"/>
      <c r="E58" s="5"/>
      <c r="F58" s="5"/>
      <c r="G58" s="5"/>
      <c r="H58" s="5"/>
      <c r="I58" s="113"/>
      <c r="L58" s="166"/>
    </row>
    <row r="59" spans="1:12" s="164" customFormat="1" ht="28.5" customHeight="1" x14ac:dyDescent="0.25">
      <c r="A59" s="112"/>
      <c r="B59" s="179" t="s">
        <v>181</v>
      </c>
      <c r="C59" s="180"/>
      <c r="D59" s="25">
        <f>IF(D23=0,0,-ROUND(D37*(D55/D23),2))</f>
        <v>0</v>
      </c>
      <c r="E59" s="191" t="s">
        <v>182</v>
      </c>
      <c r="F59" s="178"/>
      <c r="G59" s="178"/>
      <c r="H59" s="178"/>
      <c r="I59" s="113"/>
      <c r="L59" s="166"/>
    </row>
    <row r="60" spans="1:12" s="164" customFormat="1" ht="7.5" customHeight="1" x14ac:dyDescent="0.25">
      <c r="A60" s="112"/>
      <c r="B60" s="115"/>
      <c r="C60" s="115"/>
      <c r="D60" s="5"/>
      <c r="E60" s="5"/>
      <c r="F60" s="5"/>
      <c r="G60" s="5"/>
      <c r="H60" s="5"/>
      <c r="I60" s="113"/>
      <c r="L60" s="166"/>
    </row>
    <row r="61" spans="1:12" s="164" customFormat="1" x14ac:dyDescent="0.25">
      <c r="A61" s="112"/>
      <c r="B61" s="189" t="s">
        <v>166</v>
      </c>
      <c r="C61" s="190"/>
      <c r="D61" s="25">
        <f>D55+D57+D59</f>
        <v>0</v>
      </c>
      <c r="E61" s="177" t="s">
        <v>167</v>
      </c>
      <c r="F61" s="178"/>
      <c r="G61" s="178"/>
      <c r="H61" s="178"/>
      <c r="I61" s="113"/>
      <c r="L61" s="166"/>
    </row>
    <row r="62" spans="1:12" s="164" customFormat="1" ht="9" customHeight="1" x14ac:dyDescent="0.25">
      <c r="A62" s="112"/>
      <c r="B62" s="115"/>
      <c r="C62" s="115"/>
      <c r="D62" s="5"/>
      <c r="E62" s="5"/>
      <c r="F62" s="5"/>
      <c r="G62" s="5"/>
      <c r="H62" s="5"/>
      <c r="I62" s="113"/>
    </row>
    <row r="63" spans="1:12" s="164" customFormat="1" ht="18.75" x14ac:dyDescent="0.25">
      <c r="A63" s="112"/>
      <c r="B63" s="182" t="s">
        <v>60</v>
      </c>
      <c r="C63" s="183"/>
      <c r="D63" s="183"/>
      <c r="E63" s="183"/>
      <c r="F63" s="183"/>
      <c r="G63" s="183"/>
      <c r="H63" s="184"/>
      <c r="I63" s="113"/>
    </row>
    <row r="64" spans="1:12" s="164" customFormat="1" ht="9" customHeight="1" x14ac:dyDescent="0.25">
      <c r="A64" s="112"/>
      <c r="B64" s="115"/>
      <c r="C64" s="115"/>
      <c r="D64" s="5"/>
      <c r="E64" s="5"/>
      <c r="F64" s="5"/>
      <c r="G64" s="5"/>
      <c r="H64" s="5"/>
      <c r="I64" s="113"/>
    </row>
    <row r="65" spans="1:10" s="164" customFormat="1" ht="23.25" x14ac:dyDescent="0.25">
      <c r="A65" s="112"/>
      <c r="B65" s="189" t="s">
        <v>183</v>
      </c>
      <c r="C65" s="190"/>
      <c r="D65" s="44" t="str">
        <f>IF(F19=0,"",D51+D61)</f>
        <v/>
      </c>
      <c r="E65" s="177" t="s">
        <v>184</v>
      </c>
      <c r="F65" s="178"/>
      <c r="G65" s="178"/>
      <c r="H65" s="178"/>
      <c r="I65" s="113"/>
    </row>
    <row r="66" spans="1:10" x14ac:dyDescent="0.25">
      <c r="A66" s="109"/>
      <c r="B66" s="8"/>
      <c r="C66" s="8"/>
      <c r="D66" s="8"/>
      <c r="E66" s="8"/>
      <c r="F66" s="8"/>
      <c r="G66" s="8"/>
      <c r="H66" s="8"/>
      <c r="I66" s="110"/>
    </row>
    <row r="67" spans="1:10" s="164" customFormat="1" ht="7.5" customHeight="1" x14ac:dyDescent="0.25">
      <c r="A67" s="112"/>
      <c r="B67" s="5"/>
      <c r="C67" s="5"/>
      <c r="D67" s="5"/>
      <c r="E67" s="5"/>
      <c r="F67" s="5"/>
      <c r="G67" s="5"/>
      <c r="H67" s="5"/>
      <c r="I67" s="113"/>
    </row>
    <row r="68" spans="1:10" s="164" customFormat="1" ht="15.75" x14ac:dyDescent="0.25">
      <c r="A68" s="112"/>
      <c r="B68" s="188" t="s">
        <v>39</v>
      </c>
      <c r="C68" s="188"/>
      <c r="D68" s="188"/>
      <c r="E68" s="188"/>
      <c r="F68" s="188"/>
      <c r="G68" s="188"/>
      <c r="H68" s="188"/>
      <c r="I68" s="113"/>
    </row>
    <row r="69" spans="1:10" s="164" customFormat="1" ht="15" customHeight="1" x14ac:dyDescent="0.25">
      <c r="A69" s="112"/>
      <c r="B69" s="237" t="s">
        <v>63</v>
      </c>
      <c r="C69" s="238"/>
      <c r="D69" s="238"/>
      <c r="E69" s="238"/>
      <c r="F69" s="238"/>
      <c r="G69" s="238"/>
      <c r="H69" s="239"/>
      <c r="I69" s="113"/>
    </row>
    <row r="70" spans="1:10" s="164" customFormat="1" x14ac:dyDescent="0.25">
      <c r="A70" s="112"/>
      <c r="B70" s="240"/>
      <c r="C70" s="241"/>
      <c r="D70" s="241"/>
      <c r="E70" s="241"/>
      <c r="F70" s="241"/>
      <c r="G70" s="241"/>
      <c r="H70" s="242"/>
      <c r="I70" s="113"/>
    </row>
    <row r="71" spans="1:10" s="164" customFormat="1" x14ac:dyDescent="0.25">
      <c r="A71" s="112"/>
      <c r="B71" s="240"/>
      <c r="C71" s="241"/>
      <c r="D71" s="241"/>
      <c r="E71" s="241"/>
      <c r="F71" s="241"/>
      <c r="G71" s="241"/>
      <c r="H71" s="242"/>
      <c r="I71" s="113"/>
    </row>
    <row r="72" spans="1:10" s="164" customFormat="1" x14ac:dyDescent="0.25">
      <c r="A72" s="112"/>
      <c r="B72" s="240"/>
      <c r="C72" s="241"/>
      <c r="D72" s="241"/>
      <c r="E72" s="241"/>
      <c r="F72" s="241"/>
      <c r="G72" s="241"/>
      <c r="H72" s="242"/>
      <c r="I72" s="113"/>
    </row>
    <row r="73" spans="1:10" s="164" customFormat="1" x14ac:dyDescent="0.25">
      <c r="A73" s="112"/>
      <c r="B73" s="240"/>
      <c r="C73" s="241"/>
      <c r="D73" s="241"/>
      <c r="E73" s="241"/>
      <c r="F73" s="241"/>
      <c r="G73" s="241"/>
      <c r="H73" s="242"/>
      <c r="I73" s="113"/>
    </row>
    <row r="74" spans="1:10" s="164" customFormat="1" x14ac:dyDescent="0.25">
      <c r="A74" s="112"/>
      <c r="B74" s="243"/>
      <c r="C74" s="244"/>
      <c r="D74" s="244"/>
      <c r="E74" s="244"/>
      <c r="F74" s="244"/>
      <c r="G74" s="244"/>
      <c r="H74" s="245"/>
      <c r="I74" s="113"/>
    </row>
    <row r="75" spans="1:10" s="164" customFormat="1" ht="15.75" x14ac:dyDescent="0.25">
      <c r="A75" s="112"/>
      <c r="B75" s="247" t="s">
        <v>40</v>
      </c>
      <c r="C75" s="247"/>
      <c r="D75" s="247"/>
      <c r="E75" s="247"/>
      <c r="F75" s="247"/>
      <c r="G75" s="247"/>
      <c r="H75" s="247"/>
      <c r="I75" s="113"/>
    </row>
    <row r="76" spans="1:10" s="164" customFormat="1" ht="15.75" x14ac:dyDescent="0.25">
      <c r="A76" s="112"/>
      <c r="B76" s="228"/>
      <c r="C76" s="229"/>
      <c r="D76" s="229"/>
      <c r="E76" s="229"/>
      <c r="F76" s="229"/>
      <c r="G76" s="229"/>
      <c r="H76" s="230"/>
      <c r="I76" s="113"/>
      <c r="J76" s="168" t="s">
        <v>177</v>
      </c>
    </row>
    <row r="77" spans="1:10" s="164" customFormat="1" x14ac:dyDescent="0.25">
      <c r="A77" s="112"/>
      <c r="B77" s="231"/>
      <c r="C77" s="232"/>
      <c r="D77" s="232"/>
      <c r="E77" s="232"/>
      <c r="F77" s="232"/>
      <c r="G77" s="232"/>
      <c r="H77" s="233"/>
      <c r="I77" s="113"/>
    </row>
    <row r="78" spans="1:10" s="164" customFormat="1" x14ac:dyDescent="0.25">
      <c r="A78" s="112"/>
      <c r="B78" s="234"/>
      <c r="C78" s="235"/>
      <c r="D78" s="235"/>
      <c r="E78" s="235"/>
      <c r="F78" s="235"/>
      <c r="G78" s="235"/>
      <c r="H78" s="236"/>
      <c r="I78" s="113"/>
    </row>
    <row r="79" spans="1:10" s="164" customFormat="1" ht="7.5" customHeight="1" x14ac:dyDescent="0.25">
      <c r="A79" s="112"/>
      <c r="B79" s="5"/>
      <c r="C79" s="5"/>
      <c r="D79" s="5"/>
      <c r="E79" s="5"/>
      <c r="F79" s="5"/>
      <c r="G79" s="5"/>
      <c r="H79" s="5"/>
      <c r="I79" s="113"/>
    </row>
    <row r="80" spans="1:10" s="164" customFormat="1" x14ac:dyDescent="0.25">
      <c r="A80" s="112"/>
      <c r="B80" s="5" t="s">
        <v>44</v>
      </c>
      <c r="C80" s="5" t="s">
        <v>43</v>
      </c>
      <c r="D80" s="5"/>
      <c r="E80" s="5" t="s">
        <v>44</v>
      </c>
      <c r="F80" s="5"/>
      <c r="G80" s="5"/>
      <c r="H80" s="5" t="s">
        <v>43</v>
      </c>
      <c r="I80" s="113"/>
    </row>
    <row r="81" spans="1:10" s="164" customFormat="1" ht="17.25" customHeight="1" x14ac:dyDescent="0.25">
      <c r="A81" s="112"/>
      <c r="B81" s="45"/>
      <c r="C81" s="46"/>
      <c r="D81" s="5"/>
      <c r="E81" s="193"/>
      <c r="F81" s="194"/>
      <c r="G81" s="195"/>
      <c r="H81" s="46"/>
      <c r="I81" s="113"/>
      <c r="J81" s="168" t="s">
        <v>178</v>
      </c>
    </row>
    <row r="82" spans="1:10" s="164" customFormat="1" x14ac:dyDescent="0.25">
      <c r="A82" s="112"/>
      <c r="B82" s="5"/>
      <c r="C82" s="5"/>
      <c r="D82" s="5"/>
      <c r="E82" s="5"/>
      <c r="F82" s="5"/>
      <c r="G82" s="5"/>
      <c r="H82" s="5"/>
      <c r="I82" s="113"/>
    </row>
    <row r="83" spans="1:10" s="164" customFormat="1" x14ac:dyDescent="0.25">
      <c r="A83" s="112"/>
      <c r="B83" s="199" t="s">
        <v>168</v>
      </c>
      <c r="C83" s="199"/>
      <c r="D83" s="53"/>
      <c r="E83" s="199" t="s">
        <v>169</v>
      </c>
      <c r="F83" s="199"/>
      <c r="G83" s="199"/>
      <c r="H83" s="199"/>
      <c r="I83" s="113"/>
    </row>
    <row r="84" spans="1:10" s="164" customFormat="1" x14ac:dyDescent="0.25">
      <c r="A84" s="112"/>
      <c r="B84" s="199" t="s">
        <v>41</v>
      </c>
      <c r="C84" s="199"/>
      <c r="D84" s="53"/>
      <c r="E84" s="199" t="s">
        <v>62</v>
      </c>
      <c r="F84" s="199"/>
      <c r="G84" s="199"/>
      <c r="H84" s="199"/>
      <c r="I84" s="113"/>
    </row>
    <row r="85" spans="1:10" s="164" customFormat="1" ht="15.75" x14ac:dyDescent="0.25">
      <c r="A85" s="112"/>
      <c r="B85" s="197"/>
      <c r="C85" s="197"/>
      <c r="D85" s="53"/>
      <c r="E85" s="193"/>
      <c r="F85" s="194"/>
      <c r="G85" s="194"/>
      <c r="H85" s="195"/>
      <c r="I85" s="113"/>
      <c r="J85" s="168" t="s">
        <v>179</v>
      </c>
    </row>
    <row r="86" spans="1:10" s="164" customFormat="1" x14ac:dyDescent="0.25">
      <c r="A86" s="112"/>
      <c r="B86" s="5"/>
      <c r="C86" s="5"/>
      <c r="D86" s="53"/>
      <c r="E86" s="5"/>
      <c r="F86" s="5"/>
      <c r="G86" s="53"/>
      <c r="H86" s="53"/>
      <c r="I86" s="113"/>
    </row>
    <row r="87" spans="1:10" s="164" customFormat="1" ht="15" customHeight="1" x14ac:dyDescent="0.25">
      <c r="A87" s="112"/>
      <c r="B87" s="198"/>
      <c r="C87" s="198"/>
      <c r="D87" s="53"/>
      <c r="E87" s="200"/>
      <c r="F87" s="201"/>
      <c r="G87" s="201"/>
      <c r="H87" s="202"/>
      <c r="I87" s="113"/>
    </row>
    <row r="88" spans="1:10" s="164" customFormat="1" x14ac:dyDescent="0.25">
      <c r="A88" s="112"/>
      <c r="B88" s="198"/>
      <c r="C88" s="198"/>
      <c r="D88" s="53"/>
      <c r="E88" s="203"/>
      <c r="F88" s="204"/>
      <c r="G88" s="204"/>
      <c r="H88" s="205"/>
      <c r="I88" s="113"/>
    </row>
    <row r="89" spans="1:10" s="164" customFormat="1" x14ac:dyDescent="0.25">
      <c r="A89" s="112"/>
      <c r="B89" s="198"/>
      <c r="C89" s="198"/>
      <c r="D89" s="53"/>
      <c r="E89" s="203"/>
      <c r="F89" s="204"/>
      <c r="G89" s="204"/>
      <c r="H89" s="205"/>
      <c r="I89" s="113"/>
    </row>
    <row r="90" spans="1:10" s="164" customFormat="1" x14ac:dyDescent="0.25">
      <c r="A90" s="112"/>
      <c r="B90" s="198"/>
      <c r="C90" s="198"/>
      <c r="D90" s="53"/>
      <c r="E90" s="203"/>
      <c r="F90" s="204"/>
      <c r="G90" s="204"/>
      <c r="H90" s="205"/>
      <c r="I90" s="113"/>
    </row>
    <row r="91" spans="1:10" s="164" customFormat="1" ht="15" customHeight="1" x14ac:dyDescent="0.25">
      <c r="A91" s="112"/>
      <c r="B91" s="198"/>
      <c r="C91" s="198"/>
      <c r="D91" s="53"/>
      <c r="E91" s="206"/>
      <c r="F91" s="207"/>
      <c r="G91" s="207"/>
      <c r="H91" s="208"/>
      <c r="I91" s="113"/>
    </row>
    <row r="92" spans="1:10" s="164" customFormat="1" x14ac:dyDescent="0.25">
      <c r="A92" s="112"/>
      <c r="B92" s="196" t="s">
        <v>42</v>
      </c>
      <c r="C92" s="196"/>
      <c r="D92" s="53"/>
      <c r="E92" s="209" t="s">
        <v>42</v>
      </c>
      <c r="F92" s="209"/>
      <c r="G92" s="209"/>
      <c r="H92" s="209"/>
      <c r="I92" s="113"/>
    </row>
    <row r="93" spans="1:10" s="164" customFormat="1" x14ac:dyDescent="0.25">
      <c r="A93" s="112"/>
      <c r="B93" s="5"/>
      <c r="C93" s="5"/>
      <c r="D93" s="53"/>
      <c r="E93" s="53"/>
      <c r="F93" s="53"/>
      <c r="G93" s="53"/>
      <c r="H93" s="53"/>
      <c r="I93" s="113"/>
    </row>
    <row r="94" spans="1:10" s="164" customFormat="1" ht="9" customHeight="1" x14ac:dyDescent="0.25">
      <c r="A94" s="121"/>
      <c r="B94" s="52"/>
      <c r="C94" s="52"/>
      <c r="D94" s="122"/>
      <c r="E94" s="122"/>
      <c r="F94" s="122"/>
      <c r="G94" s="122"/>
      <c r="H94" s="122"/>
      <c r="I94" s="123"/>
    </row>
    <row r="95" spans="1:10" s="164" customFormat="1" ht="15" customHeight="1" x14ac:dyDescent="0.25">
      <c r="D95" s="167"/>
      <c r="E95" s="167"/>
      <c r="F95" s="167"/>
      <c r="G95" s="167"/>
      <c r="H95" s="167"/>
    </row>
    <row r="96" spans="1:10" s="164" customFormat="1" x14ac:dyDescent="0.25">
      <c r="D96" s="167"/>
      <c r="E96" s="167"/>
      <c r="F96" s="167"/>
      <c r="G96" s="167"/>
      <c r="H96" s="167"/>
    </row>
    <row r="97" spans="2:8" s="164" customFormat="1" x14ac:dyDescent="0.25"/>
    <row r="98" spans="2:8" s="164" customFormat="1" x14ac:dyDescent="0.25"/>
    <row r="99" spans="2:8" s="164" customFormat="1" x14ac:dyDescent="0.25"/>
    <row r="100" spans="2:8" s="164" customFormat="1" x14ac:dyDescent="0.25"/>
    <row r="101" spans="2:8" s="164" customFormat="1" x14ac:dyDescent="0.25"/>
    <row r="102" spans="2:8" s="164" customFormat="1" x14ac:dyDescent="0.25"/>
    <row r="103" spans="2:8" s="164" customFormat="1" x14ac:dyDescent="0.25"/>
    <row r="104" spans="2:8" s="164" customFormat="1" x14ac:dyDescent="0.25"/>
    <row r="105" spans="2:8" s="164" customFormat="1" x14ac:dyDescent="0.25"/>
    <row r="106" spans="2:8" s="164" customFormat="1" x14ac:dyDescent="0.25"/>
    <row r="107" spans="2:8" s="164" customFormat="1" x14ac:dyDescent="0.25"/>
    <row r="108" spans="2:8" x14ac:dyDescent="0.25">
      <c r="B108" s="164"/>
      <c r="C108" s="164"/>
      <c r="D108" s="164"/>
      <c r="E108" s="164"/>
      <c r="F108" s="164"/>
      <c r="G108" s="164"/>
      <c r="H108" s="164"/>
    </row>
    <row r="109" spans="2:8" x14ac:dyDescent="0.25">
      <c r="D109" s="164"/>
      <c r="E109" s="164"/>
      <c r="F109" s="164"/>
      <c r="G109" s="164"/>
      <c r="H109" s="164"/>
    </row>
  </sheetData>
  <sheetProtection algorithmName="SHA-512" hashValue="CrqI2MdctGgW9OJ4G6dpLWGhmPgI10kfpAMuDcBv4GsGhkXhSVlcL9O9kMsmWYDQhyeTepEnu0UZlnfijHhELw==" saltValue="rzorVMynwhKF2BisA85j1w==" spinCount="100000" sheet="1" objects="1" scenarios="1" selectLockedCells="1"/>
  <mergeCells count="58">
    <mergeCell ref="B68:H68"/>
    <mergeCell ref="B76:H78"/>
    <mergeCell ref="B69:H74"/>
    <mergeCell ref="B45:C45"/>
    <mergeCell ref="B47:C47"/>
    <mergeCell ref="B75:H75"/>
    <mergeCell ref="B65:C65"/>
    <mergeCell ref="E65:H65"/>
    <mergeCell ref="B53:H53"/>
    <mergeCell ref="B55:C55"/>
    <mergeCell ref="E55:H55"/>
    <mergeCell ref="B57:C57"/>
    <mergeCell ref="E57:H57"/>
    <mergeCell ref="B59:C59"/>
    <mergeCell ref="E59:H59"/>
    <mergeCell ref="B61:C61"/>
    <mergeCell ref="C2:H5"/>
    <mergeCell ref="B33:C33"/>
    <mergeCell ref="C6:H6"/>
    <mergeCell ref="C8:H8"/>
    <mergeCell ref="C10:D10"/>
    <mergeCell ref="B16:H16"/>
    <mergeCell ref="B19:C19"/>
    <mergeCell ref="F31:H33"/>
    <mergeCell ref="B21:C21"/>
    <mergeCell ref="B23:C23"/>
    <mergeCell ref="B25:C25"/>
    <mergeCell ref="B27:C27"/>
    <mergeCell ref="B31:C31"/>
    <mergeCell ref="F25:H25"/>
    <mergeCell ref="F27:H27"/>
    <mergeCell ref="E81:G81"/>
    <mergeCell ref="B92:C92"/>
    <mergeCell ref="B85:C85"/>
    <mergeCell ref="B87:C91"/>
    <mergeCell ref="B83:C83"/>
    <mergeCell ref="B84:C84"/>
    <mergeCell ref="E83:H83"/>
    <mergeCell ref="E84:H84"/>
    <mergeCell ref="E85:H85"/>
    <mergeCell ref="E87:H91"/>
    <mergeCell ref="E92:H92"/>
    <mergeCell ref="E61:H61"/>
    <mergeCell ref="B39:C39"/>
    <mergeCell ref="B35:C35"/>
    <mergeCell ref="B37:C37"/>
    <mergeCell ref="B63:H63"/>
    <mergeCell ref="F34:F36"/>
    <mergeCell ref="H34:H36"/>
    <mergeCell ref="B43:H43"/>
    <mergeCell ref="B49:C49"/>
    <mergeCell ref="B51:C51"/>
    <mergeCell ref="E45:H45"/>
    <mergeCell ref="E47:H47"/>
    <mergeCell ref="E49:H49"/>
    <mergeCell ref="E51:H51"/>
    <mergeCell ref="F39:H39"/>
    <mergeCell ref="B41:H41"/>
  </mergeCells>
  <conditionalFormatting sqref="F39">
    <cfRule type="containsText" dxfId="2" priority="3" operator="containsText" text="ΥΠΑΡΧΕΙ ΥΠΕΡΒΑΣΗ ΣΤΗΝ ΕΙΣΦΟΡΑ">
      <formula>NOT(ISERROR(SEARCH("ΥΠΑΡΧΕΙ ΥΠΕΡΒΑΣΗ ΣΤΗΝ ΕΙΣΦΟΡΑ",F39)))</formula>
    </cfRule>
  </conditionalFormatting>
  <conditionalFormatting sqref="F25">
    <cfRule type="containsText" dxfId="1" priority="2" operator="containsText" text="ΥΠΑΡΧΕΙ ΥΠΕΡΒΑΣΗ ΣΤΟ ΜΕΓΙΣΤΟ ΠΟΣΟΣΤΟ">
      <formula>NOT(ISERROR(SEARCH("ΥΠΑΡΧΕΙ ΥΠΕΡΒΑΣΗ ΣΤΟ ΜΕΓΙΣΤΟ ΠΟΣΟΣΤΟ",F25)))</formula>
    </cfRule>
  </conditionalFormatting>
  <conditionalFormatting sqref="F27">
    <cfRule type="containsText" dxfId="0" priority="1" operator="containsText" text="ΥΠΑΡΧΕΙ ΥΠΕΡΒΑΣΗ ΣΤΟ ΜΕΓΙΣΤΟ ΠΟΣΟΣΤΟ">
      <formula>NOT(ISERROR(SEARCH("ΥΠΑΡΧΕΙ ΥΠΕΡΒΑΣΗ ΣΤΟ ΜΕΓΙΣΤΟ ΠΟΣΟΣΤΟ",F27)))</formula>
    </cfRule>
  </conditionalFormatting>
  <printOptions horizontalCentered="1"/>
  <pageMargins left="0.43307086614173229" right="0.39370078740157483" top="0.47244094488188981" bottom="0.43307086614173229" header="0.31496062992125984" footer="0.31496062992125984"/>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T179"/>
  <sheetViews>
    <sheetView showGridLines="0" topLeftCell="A4" zoomScale="70" zoomScaleNormal="70" zoomScaleSheetLayoutView="70" workbookViewId="0">
      <selection activeCell="M12" sqref="M12:M18"/>
    </sheetView>
  </sheetViews>
  <sheetFormatPr defaultColWidth="9.140625" defaultRowHeight="15" x14ac:dyDescent="0.25"/>
  <cols>
    <col min="1" max="1" width="6" style="15" customWidth="1"/>
    <col min="2" max="2" width="37.85546875" style="15" customWidth="1"/>
    <col min="3" max="3" width="20.7109375" style="15" customWidth="1"/>
    <col min="4" max="4" width="10.140625" style="15" customWidth="1"/>
    <col min="5" max="5" width="13.85546875" style="15" customWidth="1"/>
    <col min="6" max="6" width="13.7109375" style="15" customWidth="1"/>
    <col min="7" max="7" width="13" style="15" customWidth="1"/>
    <col min="8" max="8" width="16.5703125" style="15" customWidth="1"/>
    <col min="9" max="9" width="29.42578125" style="15" customWidth="1"/>
    <col min="10" max="10" width="13" style="15" customWidth="1"/>
    <col min="11" max="11" width="12.5703125" style="15" customWidth="1"/>
    <col min="12" max="12" width="11.5703125" style="15" customWidth="1"/>
    <col min="13" max="13" width="21" style="15" customWidth="1"/>
    <col min="14" max="14" width="24" style="15" customWidth="1"/>
    <col min="15" max="15" width="22.42578125" style="15" customWidth="1"/>
    <col min="16" max="70" width="9.140625" style="2"/>
    <col min="71" max="71" width="65.42578125" style="2" customWidth="1"/>
    <col min="72" max="16384" width="9.140625" style="2"/>
  </cols>
  <sheetData>
    <row r="1" spans="1:72" ht="25.5" customHeight="1" x14ac:dyDescent="0.25">
      <c r="A1" s="254" t="s">
        <v>193</v>
      </c>
      <c r="B1" s="255"/>
      <c r="C1" s="255"/>
      <c r="D1" s="255"/>
      <c r="E1" s="255"/>
      <c r="F1" s="255"/>
      <c r="G1" s="255"/>
      <c r="H1" s="255"/>
      <c r="I1" s="255"/>
      <c r="J1" s="255"/>
      <c r="K1" s="255"/>
      <c r="L1" s="255"/>
      <c r="M1" s="255"/>
      <c r="N1" s="255"/>
      <c r="O1" s="256"/>
    </row>
    <row r="2" spans="1:72" ht="5.25" customHeight="1" x14ac:dyDescent="0.25">
      <c r="A2" s="252"/>
      <c r="B2" s="252"/>
      <c r="C2" s="47"/>
      <c r="D2" s="2"/>
      <c r="E2" s="2"/>
      <c r="F2" s="2"/>
      <c r="G2" s="2"/>
      <c r="H2" s="2"/>
      <c r="I2" s="2"/>
      <c r="J2" s="2"/>
      <c r="K2" s="2"/>
      <c r="L2" s="2"/>
      <c r="M2" s="2"/>
      <c r="N2" s="2"/>
      <c r="O2" s="2"/>
    </row>
    <row r="3" spans="1:72" x14ac:dyDescent="0.25">
      <c r="A3" s="252" t="s">
        <v>17</v>
      </c>
      <c r="B3" s="253"/>
      <c r="C3" s="48"/>
      <c r="D3" s="257" t="str">
        <f>IF('Στοιχεία Έργου'!C6="","ΠΑΡΑΚΑΛΟΥΜΕ ΣΥΜΠΛΗΡΩΣΤΕ ΤΑ ΣΤΟΙΧΕΙΑ ΣΤΗΝ ΣΕΛΙΔΑ ΣΤΟΙΧΕΙΑ ΕΡΓΟΥ",'Στοιχεία Έργου'!C6)</f>
        <v>ΠΑΡΑΚΑΛΟΥΜΕ ΣΥΜΠΛΗΡΩΣΤΕ ΤΑ ΣΤΟΙΧΕΙΑ ΣΤΗΝ ΣΕΛΙΔΑ ΣΤΟΙΧΕΙΑ ΕΡΓΟΥ</v>
      </c>
      <c r="E3" s="258"/>
      <c r="F3" s="258"/>
      <c r="G3" s="258"/>
      <c r="H3" s="258"/>
      <c r="I3" s="258"/>
      <c r="J3" s="258"/>
      <c r="K3" s="258"/>
      <c r="L3" s="258"/>
      <c r="M3" s="258"/>
      <c r="N3" s="258"/>
      <c r="O3" s="259"/>
    </row>
    <row r="4" spans="1:72" x14ac:dyDescent="0.25">
      <c r="A4" s="252" t="s">
        <v>19</v>
      </c>
      <c r="B4" s="253"/>
      <c r="C4" s="48"/>
      <c r="D4" s="257" t="str">
        <f>IF('Στοιχεία Έργου'!C10="","",'Στοιχεία Έργου'!C10)</f>
        <v/>
      </c>
      <c r="E4" s="259"/>
      <c r="F4" s="2"/>
      <c r="G4" s="2"/>
      <c r="H4" s="2"/>
      <c r="I4" s="2"/>
      <c r="J4" s="2"/>
      <c r="K4" s="2"/>
      <c r="L4" s="2"/>
      <c r="M4" s="2"/>
      <c r="N4" s="2"/>
      <c r="O4" s="2"/>
    </row>
    <row r="5" spans="1:72" x14ac:dyDescent="0.25">
      <c r="A5" s="252" t="s">
        <v>18</v>
      </c>
      <c r="B5" s="253"/>
      <c r="C5" s="48"/>
      <c r="D5" s="3" t="str">
        <f>IF('Στοιχεία Έργου'!D14="","",'Στοιχεία Έργου'!D14)</f>
        <v/>
      </c>
      <c r="E5" s="3" t="str">
        <f>IF('Στοιχεία Έργου'!F14="","",'Στοιχεία Έργου'!F14)</f>
        <v/>
      </c>
      <c r="F5" s="2"/>
      <c r="G5" s="2"/>
      <c r="H5" s="2"/>
      <c r="I5" s="2"/>
      <c r="J5" s="2"/>
      <c r="K5" s="2"/>
      <c r="L5" s="2"/>
      <c r="M5" s="2"/>
      <c r="N5" s="2"/>
      <c r="O5" s="2"/>
    </row>
    <row r="6" spans="1:72" ht="5.25" customHeight="1" x14ac:dyDescent="0.25">
      <c r="A6" s="252"/>
      <c r="B6" s="252"/>
      <c r="C6" s="47"/>
      <c r="D6" s="2"/>
      <c r="E6" s="2"/>
      <c r="F6" s="2"/>
      <c r="G6" s="2"/>
      <c r="H6" s="2"/>
      <c r="I6" s="2"/>
      <c r="J6" s="2"/>
      <c r="K6" s="2"/>
      <c r="L6" s="2"/>
      <c r="M6" s="2"/>
      <c r="N6" s="2"/>
      <c r="O6" s="2"/>
    </row>
    <row r="7" spans="1:72" ht="20.25" customHeight="1" x14ac:dyDescent="0.25">
      <c r="A7" s="249" t="s">
        <v>193</v>
      </c>
      <c r="B7" s="250"/>
      <c r="C7" s="250"/>
      <c r="D7" s="250"/>
      <c r="E7" s="250"/>
      <c r="F7" s="250"/>
      <c r="G7" s="250"/>
      <c r="H7" s="250"/>
      <c r="I7" s="250"/>
      <c r="J7" s="250"/>
      <c r="K7" s="250"/>
      <c r="L7" s="250"/>
      <c r="M7" s="250"/>
      <c r="N7" s="250"/>
      <c r="O7" s="251"/>
    </row>
    <row r="8" spans="1:72" ht="5.25" customHeight="1" x14ac:dyDescent="0.25">
      <c r="A8" s="6"/>
      <c r="B8" s="6"/>
      <c r="C8" s="6"/>
      <c r="D8" s="7"/>
      <c r="E8" s="7"/>
      <c r="F8" s="7"/>
      <c r="G8" s="7"/>
      <c r="H8" s="2"/>
      <c r="I8" s="2"/>
      <c r="J8" s="2"/>
      <c r="K8" s="2"/>
      <c r="L8" s="2"/>
      <c r="M8" s="2"/>
      <c r="N8" s="2"/>
      <c r="O8" s="2"/>
    </row>
    <row r="9" spans="1:72" ht="15.75" x14ac:dyDescent="0.25">
      <c r="A9" s="6"/>
      <c r="B9" s="6"/>
      <c r="C9" s="6"/>
      <c r="D9" s="7"/>
      <c r="E9" s="7"/>
      <c r="F9" s="7"/>
      <c r="G9" s="7"/>
      <c r="H9" s="2"/>
      <c r="I9" s="2"/>
      <c r="J9" s="2"/>
      <c r="K9" s="148">
        <f>IF('Στοιχεία Έργου'!D25=0,"",IF(+'Στοιχεία Έργου'!D25&gt;90%,"XXXXXX",'Στοιχεία Έργου'!D25))</f>
        <v>0.9</v>
      </c>
      <c r="L9" s="148">
        <f>IF(K9="","",IF(1-'Στοιχεία Έργου'!D25&lt;10%,"XXXXXX",1-K9))</f>
        <v>9.9999999999999978E-2</v>
      </c>
      <c r="M9" s="2"/>
      <c r="N9" s="2"/>
      <c r="O9" s="2"/>
    </row>
    <row r="10" spans="1:72" s="8" customFormat="1" ht="57.75" x14ac:dyDescent="0.25">
      <c r="A10" s="146" t="s">
        <v>198</v>
      </c>
      <c r="B10" s="146" t="s">
        <v>199</v>
      </c>
      <c r="C10" s="146" t="s">
        <v>200</v>
      </c>
      <c r="D10" s="146" t="s">
        <v>201</v>
      </c>
      <c r="E10" s="145" t="s">
        <v>202</v>
      </c>
      <c r="F10" s="145" t="s">
        <v>203</v>
      </c>
      <c r="G10" s="145" t="s">
        <v>204</v>
      </c>
      <c r="H10" s="146" t="s">
        <v>205</v>
      </c>
      <c r="I10" s="146" t="s">
        <v>206</v>
      </c>
      <c r="J10" s="145" t="s">
        <v>207</v>
      </c>
      <c r="K10" s="56" t="s">
        <v>208</v>
      </c>
      <c r="L10" s="147" t="s">
        <v>209</v>
      </c>
      <c r="M10" s="65" t="s">
        <v>211</v>
      </c>
      <c r="N10" s="146" t="s">
        <v>210</v>
      </c>
      <c r="O10" s="146" t="s">
        <v>212</v>
      </c>
    </row>
    <row r="11" spans="1:72" s="8" customFormat="1" ht="58.5" customHeight="1" x14ac:dyDescent="0.25">
      <c r="A11" s="146" t="s">
        <v>0</v>
      </c>
      <c r="B11" s="146" t="s">
        <v>1</v>
      </c>
      <c r="C11" s="146" t="s">
        <v>79</v>
      </c>
      <c r="D11" s="146" t="s">
        <v>2</v>
      </c>
      <c r="E11" s="145" t="s">
        <v>20</v>
      </c>
      <c r="F11" s="145" t="s">
        <v>16</v>
      </c>
      <c r="G11" s="145" t="s">
        <v>21</v>
      </c>
      <c r="H11" s="65" t="s">
        <v>24</v>
      </c>
      <c r="I11" s="146" t="s">
        <v>15</v>
      </c>
      <c r="J11" s="145" t="s">
        <v>161</v>
      </c>
      <c r="K11" s="56" t="s">
        <v>80</v>
      </c>
      <c r="L11" s="147" t="s">
        <v>81</v>
      </c>
      <c r="M11" s="65" t="s">
        <v>27</v>
      </c>
      <c r="N11" s="146" t="s">
        <v>151</v>
      </c>
      <c r="O11" s="146" t="s">
        <v>153</v>
      </c>
      <c r="BS11" s="56" t="s">
        <v>1</v>
      </c>
      <c r="BT11" s="56" t="s">
        <v>2</v>
      </c>
    </row>
    <row r="12" spans="1:72" s="5" customFormat="1" ht="79.5" customHeight="1" x14ac:dyDescent="0.25">
      <c r="A12" s="158">
        <v>1</v>
      </c>
      <c r="B12" s="171"/>
      <c r="C12" s="171"/>
      <c r="D12" s="155" t="str">
        <f>IF(OR(B12="",C12=""),"",VLOOKUP(B12,DATA!$A:$B,2))</f>
        <v/>
      </c>
      <c r="E12" s="172"/>
      <c r="F12" s="173"/>
      <c r="G12" s="172"/>
      <c r="H12" s="174"/>
      <c r="I12" s="173"/>
      <c r="J12" s="175"/>
      <c r="K12" s="151" t="str">
        <f t="shared" ref="K12" si="0">IF(D12="","",+IF(D12="10",0,+ROUND(J12*$K$9,2)))</f>
        <v/>
      </c>
      <c r="L12" s="151" t="str">
        <f>IF(K12="","",+J12-K12)</f>
        <v/>
      </c>
      <c r="M12" s="176"/>
      <c r="N12" s="149" t="str">
        <f>IF(L12="","",VLOOKUP(B12,DATA!$H$2:$I$10,2))</f>
        <v/>
      </c>
      <c r="O12" s="26"/>
      <c r="BS12" s="138" t="s">
        <v>64</v>
      </c>
      <c r="BT12" s="64" t="s">
        <v>6</v>
      </c>
    </row>
    <row r="13" spans="1:72" s="5" customFormat="1" ht="79.5" customHeight="1" x14ac:dyDescent="0.25">
      <c r="A13" s="158">
        <v>2</v>
      </c>
      <c r="B13" s="171"/>
      <c r="C13" s="171"/>
      <c r="D13" s="155" t="str">
        <f>IF(OR(B13="",C13=""),"",VLOOKUP(B13,DATA!$A:$B,2))</f>
        <v/>
      </c>
      <c r="E13" s="172"/>
      <c r="F13" s="173"/>
      <c r="G13" s="172"/>
      <c r="H13" s="174"/>
      <c r="I13" s="173"/>
      <c r="J13" s="175"/>
      <c r="K13" s="151" t="str">
        <f t="shared" ref="K13:K76" si="1">IF(D13="","",+IF(D13="10",0,+ROUND(J13*$K$9,2)))</f>
        <v/>
      </c>
      <c r="L13" s="151" t="str">
        <f t="shared" ref="L13:L76" si="2">IF(K13="","",+J13-K13)</f>
        <v/>
      </c>
      <c r="M13" s="176"/>
      <c r="N13" s="149" t="str">
        <f>IF(L13="","",VLOOKUP(B13,DATA!$H$2:$I$10,2))</f>
        <v/>
      </c>
      <c r="O13" s="26"/>
    </row>
    <row r="14" spans="1:72" s="5" customFormat="1" ht="79.5" customHeight="1" x14ac:dyDescent="0.25">
      <c r="A14" s="158">
        <v>3</v>
      </c>
      <c r="B14" s="171"/>
      <c r="C14" s="171"/>
      <c r="D14" s="155" t="str">
        <f>IF(OR(B14="",C14=""),"",VLOOKUP(B14,DATA!$A:$B,2))</f>
        <v/>
      </c>
      <c r="E14" s="172"/>
      <c r="F14" s="173"/>
      <c r="G14" s="172"/>
      <c r="H14" s="174"/>
      <c r="I14" s="173"/>
      <c r="J14" s="175"/>
      <c r="K14" s="151" t="str">
        <f t="shared" si="1"/>
        <v/>
      </c>
      <c r="L14" s="151" t="str">
        <f t="shared" si="2"/>
        <v/>
      </c>
      <c r="M14" s="176"/>
      <c r="N14" s="149" t="str">
        <f>IF(L14="","",VLOOKUP(B14,DATA!$H$2:$I$10,2))</f>
        <v/>
      </c>
      <c r="O14" s="26"/>
    </row>
    <row r="15" spans="1:72" s="5" customFormat="1" ht="79.5" customHeight="1" x14ac:dyDescent="0.25">
      <c r="A15" s="158">
        <v>4</v>
      </c>
      <c r="B15" s="171"/>
      <c r="C15" s="171"/>
      <c r="D15" s="155" t="str">
        <f>IF(OR(B15="",C15=""),"",VLOOKUP(B15,DATA!$A:$B,2))</f>
        <v/>
      </c>
      <c r="E15" s="172"/>
      <c r="F15" s="173"/>
      <c r="G15" s="172"/>
      <c r="H15" s="174"/>
      <c r="I15" s="173"/>
      <c r="J15" s="175"/>
      <c r="K15" s="151" t="str">
        <f t="shared" si="1"/>
        <v/>
      </c>
      <c r="L15" s="151" t="str">
        <f t="shared" si="2"/>
        <v/>
      </c>
      <c r="M15" s="176"/>
      <c r="N15" s="149" t="str">
        <f>IF(L15="","",VLOOKUP(B15,DATA!$H$2:$I$10,2))</f>
        <v/>
      </c>
      <c r="O15" s="26"/>
    </row>
    <row r="16" spans="1:72" s="5" customFormat="1" ht="79.5" customHeight="1" x14ac:dyDescent="0.25">
      <c r="A16" s="158">
        <v>5</v>
      </c>
      <c r="B16" s="171"/>
      <c r="C16" s="171"/>
      <c r="D16" s="155" t="str">
        <f>IF(OR(B16="",C16=""),"",VLOOKUP(B16,DATA!$A:$B,2))</f>
        <v/>
      </c>
      <c r="E16" s="172"/>
      <c r="F16" s="173"/>
      <c r="G16" s="172"/>
      <c r="H16" s="174"/>
      <c r="I16" s="173"/>
      <c r="J16" s="175"/>
      <c r="K16" s="151" t="str">
        <f t="shared" si="1"/>
        <v/>
      </c>
      <c r="L16" s="151" t="str">
        <f t="shared" si="2"/>
        <v/>
      </c>
      <c r="M16" s="176"/>
      <c r="N16" s="149" t="str">
        <f>IF(L16="","",VLOOKUP(B16,DATA!$H$2:$I$10,2))</f>
        <v/>
      </c>
      <c r="O16" s="26"/>
    </row>
    <row r="17" spans="1:15" s="5" customFormat="1" ht="79.5" customHeight="1" x14ac:dyDescent="0.25">
      <c r="A17" s="158">
        <v>6</v>
      </c>
      <c r="B17" s="171"/>
      <c r="C17" s="171"/>
      <c r="D17" s="155" t="str">
        <f>IF(OR(B17="",C17=""),"",VLOOKUP(B17,DATA!$A:$B,2))</f>
        <v/>
      </c>
      <c r="E17" s="172"/>
      <c r="F17" s="173"/>
      <c r="G17" s="172"/>
      <c r="H17" s="174"/>
      <c r="I17" s="173"/>
      <c r="J17" s="175"/>
      <c r="K17" s="151" t="str">
        <f t="shared" si="1"/>
        <v/>
      </c>
      <c r="L17" s="151" t="str">
        <f t="shared" si="2"/>
        <v/>
      </c>
      <c r="M17" s="176"/>
      <c r="N17" s="149" t="str">
        <f>IF(L17="","",VLOOKUP(B17,DATA!$H$2:$I$10,2))</f>
        <v/>
      </c>
      <c r="O17" s="26"/>
    </row>
    <row r="18" spans="1:15" s="5" customFormat="1" ht="79.5" customHeight="1" x14ac:dyDescent="0.25">
      <c r="A18" s="158">
        <v>7</v>
      </c>
      <c r="B18" s="171"/>
      <c r="C18" s="171"/>
      <c r="D18" s="155" t="str">
        <f>IF(OR(B18="",C18=""),"",VLOOKUP(B18,DATA!$A:$B,2))</f>
        <v/>
      </c>
      <c r="E18" s="172"/>
      <c r="F18" s="173"/>
      <c r="G18" s="172"/>
      <c r="H18" s="174"/>
      <c r="I18" s="173"/>
      <c r="J18" s="175"/>
      <c r="K18" s="151" t="str">
        <f t="shared" si="1"/>
        <v/>
      </c>
      <c r="L18" s="151" t="str">
        <f t="shared" si="2"/>
        <v/>
      </c>
      <c r="M18" s="176"/>
      <c r="N18" s="149" t="str">
        <f>IF(L18="","",VLOOKUP(B18,DATA!$H$2:$I$10,2))</f>
        <v/>
      </c>
      <c r="O18" s="26"/>
    </row>
    <row r="19" spans="1:15" s="5" customFormat="1" ht="79.5" customHeight="1" x14ac:dyDescent="0.25">
      <c r="A19" s="158">
        <v>8</v>
      </c>
      <c r="B19" s="154"/>
      <c r="C19" s="154"/>
      <c r="D19" s="155" t="str">
        <f>IF(OR(B19="",C19=""),"",VLOOKUP(B19,DATA!$A:$B,2))</f>
        <v/>
      </c>
      <c r="E19" s="156"/>
      <c r="F19" s="157"/>
      <c r="G19" s="156"/>
      <c r="H19" s="153"/>
      <c r="I19" s="157"/>
      <c r="J19" s="150"/>
      <c r="K19" s="151" t="str">
        <f t="shared" si="1"/>
        <v/>
      </c>
      <c r="L19" s="151" t="str">
        <f t="shared" si="2"/>
        <v/>
      </c>
      <c r="M19" s="26"/>
      <c r="N19" s="149" t="str">
        <f>IF(L19="","",VLOOKUP(B19,DATA!$H$2:$I$10,2))</f>
        <v/>
      </c>
      <c r="O19" s="26"/>
    </row>
    <row r="20" spans="1:15" s="5" customFormat="1" ht="79.5" customHeight="1" x14ac:dyDescent="0.25">
      <c r="A20" s="158">
        <v>9</v>
      </c>
      <c r="B20" s="154"/>
      <c r="C20" s="154"/>
      <c r="D20" s="155" t="str">
        <f>IF(OR(B20="",C20=""),"",VLOOKUP(B20,DATA!$A:$B,2))</f>
        <v/>
      </c>
      <c r="E20" s="156"/>
      <c r="F20" s="157"/>
      <c r="G20" s="156"/>
      <c r="H20" s="153"/>
      <c r="I20" s="157"/>
      <c r="J20" s="150"/>
      <c r="K20" s="151" t="str">
        <f t="shared" si="1"/>
        <v/>
      </c>
      <c r="L20" s="151" t="str">
        <f t="shared" si="2"/>
        <v/>
      </c>
      <c r="M20" s="26"/>
      <c r="N20" s="149" t="str">
        <f>IF(L20="","",VLOOKUP(B20,DATA!$H$2:$I$10,2))</f>
        <v/>
      </c>
      <c r="O20" s="26"/>
    </row>
    <row r="21" spans="1:15" s="5" customFormat="1" ht="79.5" customHeight="1" x14ac:dyDescent="0.25">
      <c r="A21" s="158">
        <v>10</v>
      </c>
      <c r="B21" s="154"/>
      <c r="C21" s="154"/>
      <c r="D21" s="155" t="str">
        <f>IF(OR(B21="",C21=""),"",VLOOKUP(B21,DATA!$A:$B,2))</f>
        <v/>
      </c>
      <c r="E21" s="156"/>
      <c r="F21" s="157"/>
      <c r="G21" s="156"/>
      <c r="H21" s="153"/>
      <c r="I21" s="157"/>
      <c r="J21" s="150"/>
      <c r="K21" s="151" t="str">
        <f t="shared" si="1"/>
        <v/>
      </c>
      <c r="L21" s="151" t="str">
        <f t="shared" si="2"/>
        <v/>
      </c>
      <c r="M21" s="26"/>
      <c r="N21" s="149" t="str">
        <f>IF(L21="","",VLOOKUP(B21,DATA!$H$2:$I$10,2))</f>
        <v/>
      </c>
      <c r="O21" s="26"/>
    </row>
    <row r="22" spans="1:15" s="5" customFormat="1" ht="79.5" customHeight="1" x14ac:dyDescent="0.25">
      <c r="A22" s="158">
        <v>11</v>
      </c>
      <c r="B22" s="154"/>
      <c r="C22" s="154"/>
      <c r="D22" s="155" t="str">
        <f>IF(OR(B22="",C22=""),"",VLOOKUP(B22,DATA!$A:$B,2))</f>
        <v/>
      </c>
      <c r="E22" s="156"/>
      <c r="F22" s="157"/>
      <c r="G22" s="156"/>
      <c r="H22" s="153"/>
      <c r="I22" s="157"/>
      <c r="J22" s="150"/>
      <c r="K22" s="151" t="str">
        <f t="shared" si="1"/>
        <v/>
      </c>
      <c r="L22" s="151" t="str">
        <f t="shared" si="2"/>
        <v/>
      </c>
      <c r="M22" s="26"/>
      <c r="N22" s="149" t="str">
        <f>IF(L22="","",VLOOKUP(B22,DATA!$H$2:$I$10,2))</f>
        <v/>
      </c>
      <c r="O22" s="26"/>
    </row>
    <row r="23" spans="1:15" s="5" customFormat="1" ht="79.5" customHeight="1" x14ac:dyDescent="0.25">
      <c r="A23" s="158">
        <v>12</v>
      </c>
      <c r="B23" s="154"/>
      <c r="C23" s="154"/>
      <c r="D23" s="155" t="str">
        <f>IF(OR(B23="",C23=""),"",VLOOKUP(B23,DATA!$A:$B,2))</f>
        <v/>
      </c>
      <c r="E23" s="156"/>
      <c r="F23" s="157"/>
      <c r="G23" s="156"/>
      <c r="H23" s="153"/>
      <c r="I23" s="157"/>
      <c r="J23" s="150"/>
      <c r="K23" s="151" t="str">
        <f t="shared" si="1"/>
        <v/>
      </c>
      <c r="L23" s="151" t="str">
        <f t="shared" si="2"/>
        <v/>
      </c>
      <c r="M23" s="26"/>
      <c r="N23" s="149" t="str">
        <f>IF(L23="","",VLOOKUP(B23,DATA!$H$2:$I$10,2))</f>
        <v/>
      </c>
      <c r="O23" s="26"/>
    </row>
    <row r="24" spans="1:15" s="5" customFormat="1" ht="79.5" customHeight="1" x14ac:dyDescent="0.25">
      <c r="A24" s="158">
        <v>13</v>
      </c>
      <c r="B24" s="154"/>
      <c r="C24" s="154"/>
      <c r="D24" s="155" t="str">
        <f>IF(OR(B24="",C24=""),"",VLOOKUP(B24,DATA!$A:$B,2))</f>
        <v/>
      </c>
      <c r="E24" s="156"/>
      <c r="F24" s="157"/>
      <c r="G24" s="156"/>
      <c r="H24" s="153"/>
      <c r="I24" s="157"/>
      <c r="J24" s="150"/>
      <c r="K24" s="151" t="str">
        <f t="shared" si="1"/>
        <v/>
      </c>
      <c r="L24" s="151" t="str">
        <f t="shared" si="2"/>
        <v/>
      </c>
      <c r="M24" s="26"/>
      <c r="N24" s="149" t="str">
        <f>IF(L24="","",VLOOKUP(B24,DATA!$H$2:$I$10,2))</f>
        <v/>
      </c>
      <c r="O24" s="26"/>
    </row>
    <row r="25" spans="1:15" s="5" customFormat="1" ht="79.5" customHeight="1" x14ac:dyDescent="0.25">
      <c r="A25" s="158">
        <v>14</v>
      </c>
      <c r="B25" s="154"/>
      <c r="C25" s="154"/>
      <c r="D25" s="155" t="str">
        <f>IF(OR(B25="",C25=""),"",VLOOKUP(B25,DATA!$A:$B,2))</f>
        <v/>
      </c>
      <c r="E25" s="156"/>
      <c r="F25" s="157"/>
      <c r="G25" s="156"/>
      <c r="H25" s="153"/>
      <c r="I25" s="157"/>
      <c r="J25" s="150"/>
      <c r="K25" s="151" t="str">
        <f t="shared" si="1"/>
        <v/>
      </c>
      <c r="L25" s="151" t="str">
        <f t="shared" si="2"/>
        <v/>
      </c>
      <c r="M25" s="26"/>
      <c r="N25" s="149" t="str">
        <f>IF(L25="","",VLOOKUP(B25,DATA!$H$2:$I$10,2))</f>
        <v/>
      </c>
      <c r="O25" s="26"/>
    </row>
    <row r="26" spans="1:15" s="5" customFormat="1" ht="79.5" customHeight="1" x14ac:dyDescent="0.25">
      <c r="A26" s="158">
        <v>15</v>
      </c>
      <c r="B26" s="154"/>
      <c r="C26" s="154"/>
      <c r="D26" s="155" t="str">
        <f>IF(OR(B26="",C26=""),"",VLOOKUP(B26,DATA!$A:$B,2))</f>
        <v/>
      </c>
      <c r="E26" s="156"/>
      <c r="F26" s="157"/>
      <c r="G26" s="156"/>
      <c r="H26" s="153"/>
      <c r="I26" s="157"/>
      <c r="J26" s="150"/>
      <c r="K26" s="151" t="str">
        <f t="shared" si="1"/>
        <v/>
      </c>
      <c r="L26" s="151" t="str">
        <f t="shared" si="2"/>
        <v/>
      </c>
      <c r="M26" s="26"/>
      <c r="N26" s="149" t="str">
        <f>IF(L26="","",VLOOKUP(B26,DATA!$H$2:$I$10,2))</f>
        <v/>
      </c>
      <c r="O26" s="26"/>
    </row>
    <row r="27" spans="1:15" s="5" customFormat="1" ht="79.5" customHeight="1" x14ac:dyDescent="0.25">
      <c r="A27" s="158">
        <v>16</v>
      </c>
      <c r="B27" s="154"/>
      <c r="C27" s="154"/>
      <c r="D27" s="155" t="str">
        <f>IF(OR(B27="",C27=""),"",VLOOKUP(B27,DATA!$A:$B,2))</f>
        <v/>
      </c>
      <c r="E27" s="156"/>
      <c r="F27" s="157"/>
      <c r="G27" s="156"/>
      <c r="H27" s="153"/>
      <c r="I27" s="157"/>
      <c r="J27" s="150"/>
      <c r="K27" s="151" t="str">
        <f t="shared" si="1"/>
        <v/>
      </c>
      <c r="L27" s="151" t="str">
        <f t="shared" si="2"/>
        <v/>
      </c>
      <c r="M27" s="26"/>
      <c r="N27" s="149" t="str">
        <f>IF(L27="","",VLOOKUP(B27,DATA!$H$2:$I$10,2))</f>
        <v/>
      </c>
      <c r="O27" s="26"/>
    </row>
    <row r="28" spans="1:15" s="5" customFormat="1" ht="79.5" customHeight="1" x14ac:dyDescent="0.25">
      <c r="A28" s="158">
        <v>17</v>
      </c>
      <c r="B28" s="154"/>
      <c r="C28" s="154"/>
      <c r="D28" s="155" t="str">
        <f>IF(OR(B28="",C28=""),"",VLOOKUP(B28,DATA!$A:$B,2))</f>
        <v/>
      </c>
      <c r="E28" s="156"/>
      <c r="F28" s="157"/>
      <c r="G28" s="156"/>
      <c r="H28" s="153"/>
      <c r="I28" s="157"/>
      <c r="J28" s="150"/>
      <c r="K28" s="151" t="str">
        <f t="shared" si="1"/>
        <v/>
      </c>
      <c r="L28" s="151" t="str">
        <f t="shared" si="2"/>
        <v/>
      </c>
      <c r="M28" s="26"/>
      <c r="N28" s="149" t="str">
        <f>IF(L28="","",VLOOKUP(B28,DATA!$H$2:$I$10,2))</f>
        <v/>
      </c>
      <c r="O28" s="26"/>
    </row>
    <row r="29" spans="1:15" s="5" customFormat="1" ht="79.5" customHeight="1" x14ac:dyDescent="0.25">
      <c r="A29" s="158">
        <v>18</v>
      </c>
      <c r="B29" s="154"/>
      <c r="C29" s="154"/>
      <c r="D29" s="155" t="str">
        <f>IF(OR(B29="",C29=""),"",VLOOKUP(B29,DATA!$A:$B,2))</f>
        <v/>
      </c>
      <c r="E29" s="156"/>
      <c r="F29" s="157"/>
      <c r="G29" s="156"/>
      <c r="H29" s="153"/>
      <c r="I29" s="157"/>
      <c r="J29" s="150"/>
      <c r="K29" s="151" t="str">
        <f t="shared" si="1"/>
        <v/>
      </c>
      <c r="L29" s="151" t="str">
        <f t="shared" si="2"/>
        <v/>
      </c>
      <c r="M29" s="26"/>
      <c r="N29" s="149" t="str">
        <f>IF(L29="","",VLOOKUP(B29,DATA!$H$2:$I$10,2))</f>
        <v/>
      </c>
      <c r="O29" s="26"/>
    </row>
    <row r="30" spans="1:15" s="5" customFormat="1" ht="79.5" customHeight="1" x14ac:dyDescent="0.25">
      <c r="A30" s="158">
        <v>19</v>
      </c>
      <c r="B30" s="154"/>
      <c r="C30" s="154"/>
      <c r="D30" s="155" t="str">
        <f>IF(OR(B30="",C30=""),"",VLOOKUP(B30,DATA!$A:$B,2))</f>
        <v/>
      </c>
      <c r="E30" s="156"/>
      <c r="F30" s="157"/>
      <c r="G30" s="156"/>
      <c r="H30" s="153"/>
      <c r="I30" s="157"/>
      <c r="J30" s="150"/>
      <c r="K30" s="151" t="str">
        <f t="shared" si="1"/>
        <v/>
      </c>
      <c r="L30" s="151" t="str">
        <f t="shared" si="2"/>
        <v/>
      </c>
      <c r="M30" s="26"/>
      <c r="N30" s="149" t="str">
        <f>IF(L30="","",VLOOKUP(B30,DATA!$H$2:$I$10,2))</f>
        <v/>
      </c>
      <c r="O30" s="26"/>
    </row>
    <row r="31" spans="1:15" s="5" customFormat="1" ht="79.5" customHeight="1" x14ac:dyDescent="0.25">
      <c r="A31" s="158">
        <v>20</v>
      </c>
      <c r="B31" s="154"/>
      <c r="C31" s="154"/>
      <c r="D31" s="155" t="str">
        <f>IF(OR(B31="",C31=""),"",VLOOKUP(B31,DATA!$A:$B,2))</f>
        <v/>
      </c>
      <c r="E31" s="156"/>
      <c r="F31" s="157"/>
      <c r="G31" s="156"/>
      <c r="H31" s="153"/>
      <c r="I31" s="157"/>
      <c r="J31" s="150"/>
      <c r="K31" s="151" t="str">
        <f t="shared" si="1"/>
        <v/>
      </c>
      <c r="L31" s="151" t="str">
        <f t="shared" si="2"/>
        <v/>
      </c>
      <c r="M31" s="26"/>
      <c r="N31" s="149" t="str">
        <f>IF(L31="","",VLOOKUP(B31,DATA!$H$2:$I$10,2))</f>
        <v/>
      </c>
      <c r="O31" s="26"/>
    </row>
    <row r="32" spans="1:15" s="5" customFormat="1" ht="79.5" customHeight="1" x14ac:dyDescent="0.25">
      <c r="A32" s="158">
        <v>21</v>
      </c>
      <c r="B32" s="154"/>
      <c r="C32" s="154"/>
      <c r="D32" s="155" t="str">
        <f>IF(OR(B32="",C32=""),"",VLOOKUP(B32,DATA!$A:$B,2))</f>
        <v/>
      </c>
      <c r="E32" s="156"/>
      <c r="F32" s="157"/>
      <c r="G32" s="156"/>
      <c r="H32" s="153"/>
      <c r="I32" s="157"/>
      <c r="J32" s="150"/>
      <c r="K32" s="151" t="str">
        <f t="shared" si="1"/>
        <v/>
      </c>
      <c r="L32" s="151" t="str">
        <f t="shared" si="2"/>
        <v/>
      </c>
      <c r="M32" s="26"/>
      <c r="N32" s="149" t="str">
        <f>IF(L32="","",VLOOKUP(B32,DATA!$H$2:$I$10,2))</f>
        <v/>
      </c>
      <c r="O32" s="26"/>
    </row>
    <row r="33" spans="1:15" s="5" customFormat="1" ht="79.5" customHeight="1" x14ac:dyDescent="0.25">
      <c r="A33" s="158">
        <v>22</v>
      </c>
      <c r="B33" s="154"/>
      <c r="C33" s="154"/>
      <c r="D33" s="155" t="str">
        <f>IF(OR(B33="",C33=""),"",VLOOKUP(B33,DATA!$A:$B,2))</f>
        <v/>
      </c>
      <c r="E33" s="156"/>
      <c r="F33" s="157"/>
      <c r="G33" s="156"/>
      <c r="H33" s="153"/>
      <c r="I33" s="157"/>
      <c r="J33" s="150"/>
      <c r="K33" s="151" t="str">
        <f t="shared" si="1"/>
        <v/>
      </c>
      <c r="L33" s="151" t="str">
        <f t="shared" si="2"/>
        <v/>
      </c>
      <c r="M33" s="26"/>
      <c r="N33" s="149" t="str">
        <f>IF(L33="","",VLOOKUP(B33,DATA!$H$2:$I$10,2))</f>
        <v/>
      </c>
      <c r="O33" s="26"/>
    </row>
    <row r="34" spans="1:15" s="5" customFormat="1" ht="79.5" customHeight="1" x14ac:dyDescent="0.25">
      <c r="A34" s="158">
        <v>23</v>
      </c>
      <c r="B34" s="154"/>
      <c r="C34" s="154"/>
      <c r="D34" s="155" t="str">
        <f>IF(OR(B34="",C34=""),"",VLOOKUP(B34,DATA!$A:$B,2))</f>
        <v/>
      </c>
      <c r="E34" s="156"/>
      <c r="F34" s="157"/>
      <c r="G34" s="156"/>
      <c r="H34" s="153"/>
      <c r="I34" s="157"/>
      <c r="J34" s="150"/>
      <c r="K34" s="151" t="str">
        <f t="shared" si="1"/>
        <v/>
      </c>
      <c r="L34" s="151" t="str">
        <f t="shared" si="2"/>
        <v/>
      </c>
      <c r="M34" s="26"/>
      <c r="N34" s="149" t="str">
        <f>IF(L34="","",VLOOKUP(B34,DATA!$H$2:$I$10,2))</f>
        <v/>
      </c>
      <c r="O34" s="26"/>
    </row>
    <row r="35" spans="1:15" s="5" customFormat="1" ht="79.5" customHeight="1" x14ac:dyDescent="0.25">
      <c r="A35" s="158">
        <v>24</v>
      </c>
      <c r="B35" s="154"/>
      <c r="C35" s="154"/>
      <c r="D35" s="155" t="str">
        <f>IF(OR(B35="",C35=""),"",VLOOKUP(B35,DATA!$A:$B,2))</f>
        <v/>
      </c>
      <c r="E35" s="156"/>
      <c r="F35" s="157"/>
      <c r="G35" s="156"/>
      <c r="H35" s="153"/>
      <c r="I35" s="157"/>
      <c r="J35" s="150"/>
      <c r="K35" s="151" t="str">
        <f t="shared" si="1"/>
        <v/>
      </c>
      <c r="L35" s="151" t="str">
        <f t="shared" si="2"/>
        <v/>
      </c>
      <c r="M35" s="26"/>
      <c r="N35" s="149" t="str">
        <f>IF(L35="","",VLOOKUP(B35,DATA!$H$2:$I$10,2))</f>
        <v/>
      </c>
      <c r="O35" s="26"/>
    </row>
    <row r="36" spans="1:15" s="5" customFormat="1" ht="79.5" customHeight="1" x14ac:dyDescent="0.25">
      <c r="A36" s="158">
        <v>25</v>
      </c>
      <c r="B36" s="154"/>
      <c r="C36" s="154"/>
      <c r="D36" s="155" t="str">
        <f>IF(OR(B36="",C36=""),"",VLOOKUP(B36,DATA!$A:$B,2))</f>
        <v/>
      </c>
      <c r="E36" s="156"/>
      <c r="F36" s="157"/>
      <c r="G36" s="156"/>
      <c r="H36" s="153"/>
      <c r="I36" s="157"/>
      <c r="J36" s="150"/>
      <c r="K36" s="151" t="str">
        <f t="shared" si="1"/>
        <v/>
      </c>
      <c r="L36" s="151" t="str">
        <f t="shared" si="2"/>
        <v/>
      </c>
      <c r="M36" s="26"/>
      <c r="N36" s="149" t="str">
        <f>IF(L36="","",VLOOKUP(B36,DATA!$H$2:$I$10,2))</f>
        <v/>
      </c>
      <c r="O36" s="26"/>
    </row>
    <row r="37" spans="1:15" s="5" customFormat="1" ht="79.5" customHeight="1" x14ac:dyDescent="0.25">
      <c r="A37" s="158">
        <v>26</v>
      </c>
      <c r="B37" s="154"/>
      <c r="C37" s="154"/>
      <c r="D37" s="155" t="str">
        <f>IF(OR(B37="",C37=""),"",VLOOKUP(B37,DATA!$A:$B,2))</f>
        <v/>
      </c>
      <c r="E37" s="156"/>
      <c r="F37" s="157"/>
      <c r="G37" s="156"/>
      <c r="H37" s="153"/>
      <c r="I37" s="157"/>
      <c r="J37" s="150"/>
      <c r="K37" s="151" t="str">
        <f t="shared" si="1"/>
        <v/>
      </c>
      <c r="L37" s="151" t="str">
        <f t="shared" si="2"/>
        <v/>
      </c>
      <c r="M37" s="26"/>
      <c r="N37" s="149" t="str">
        <f>IF(L37="","",VLOOKUP(B37,DATA!$H$2:$I$10,2))</f>
        <v/>
      </c>
      <c r="O37" s="26"/>
    </row>
    <row r="38" spans="1:15" s="5" customFormat="1" ht="79.5" customHeight="1" x14ac:dyDescent="0.25">
      <c r="A38" s="158">
        <v>27</v>
      </c>
      <c r="B38" s="154"/>
      <c r="C38" s="154"/>
      <c r="D38" s="155" t="str">
        <f>IF(OR(B38="",C38=""),"",VLOOKUP(B38,DATA!$A:$B,2))</f>
        <v/>
      </c>
      <c r="E38" s="156"/>
      <c r="F38" s="157"/>
      <c r="G38" s="156"/>
      <c r="H38" s="153"/>
      <c r="I38" s="157"/>
      <c r="J38" s="150"/>
      <c r="K38" s="151" t="str">
        <f t="shared" si="1"/>
        <v/>
      </c>
      <c r="L38" s="151" t="str">
        <f t="shared" si="2"/>
        <v/>
      </c>
      <c r="M38" s="26"/>
      <c r="N38" s="149" t="str">
        <f>IF(L38="","",VLOOKUP(B38,DATA!$H$2:$I$10,2))</f>
        <v/>
      </c>
      <c r="O38" s="26"/>
    </row>
    <row r="39" spans="1:15" s="5" customFormat="1" ht="79.5" customHeight="1" x14ac:dyDescent="0.25">
      <c r="A39" s="158">
        <v>28</v>
      </c>
      <c r="B39" s="154"/>
      <c r="C39" s="154"/>
      <c r="D39" s="155" t="str">
        <f>IF(OR(B39="",C39=""),"",VLOOKUP(B39,DATA!$A:$B,2))</f>
        <v/>
      </c>
      <c r="E39" s="156"/>
      <c r="F39" s="157"/>
      <c r="G39" s="156"/>
      <c r="H39" s="153"/>
      <c r="I39" s="157"/>
      <c r="J39" s="150"/>
      <c r="K39" s="151" t="str">
        <f t="shared" si="1"/>
        <v/>
      </c>
      <c r="L39" s="151" t="str">
        <f t="shared" si="2"/>
        <v/>
      </c>
      <c r="M39" s="26"/>
      <c r="N39" s="149" t="str">
        <f>IF(L39="","",VLOOKUP(B39,DATA!$H$2:$I$10,2))</f>
        <v/>
      </c>
      <c r="O39" s="26"/>
    </row>
    <row r="40" spans="1:15" s="5" customFormat="1" ht="79.5" customHeight="1" x14ac:dyDescent="0.25">
      <c r="A40" s="158">
        <v>29</v>
      </c>
      <c r="B40" s="154"/>
      <c r="C40" s="154"/>
      <c r="D40" s="155" t="str">
        <f>IF(OR(B40="",C40=""),"",VLOOKUP(B40,DATA!$A:$B,2))</f>
        <v/>
      </c>
      <c r="E40" s="156"/>
      <c r="F40" s="157"/>
      <c r="G40" s="156"/>
      <c r="H40" s="153"/>
      <c r="I40" s="157"/>
      <c r="J40" s="150"/>
      <c r="K40" s="151" t="str">
        <f t="shared" si="1"/>
        <v/>
      </c>
      <c r="L40" s="151" t="str">
        <f t="shared" si="2"/>
        <v/>
      </c>
      <c r="M40" s="26"/>
      <c r="N40" s="149" t="str">
        <f>IF(L40="","",VLOOKUP(B40,DATA!$H$2:$I$10,2))</f>
        <v/>
      </c>
      <c r="O40" s="26"/>
    </row>
    <row r="41" spans="1:15" s="5" customFormat="1" ht="79.5" customHeight="1" x14ac:dyDescent="0.25">
      <c r="A41" s="158">
        <v>30</v>
      </c>
      <c r="B41" s="154"/>
      <c r="C41" s="154"/>
      <c r="D41" s="155" t="str">
        <f>IF(OR(B41="",C41=""),"",VLOOKUP(B41,DATA!$A:$B,2))</f>
        <v/>
      </c>
      <c r="E41" s="156"/>
      <c r="F41" s="157"/>
      <c r="G41" s="156"/>
      <c r="H41" s="153"/>
      <c r="I41" s="157"/>
      <c r="J41" s="150"/>
      <c r="K41" s="151" t="str">
        <f t="shared" si="1"/>
        <v/>
      </c>
      <c r="L41" s="151" t="str">
        <f t="shared" si="2"/>
        <v/>
      </c>
      <c r="M41" s="26"/>
      <c r="N41" s="149" t="str">
        <f>IF(L41="","",VLOOKUP(B41,DATA!$H$2:$I$10,2))</f>
        <v/>
      </c>
      <c r="O41" s="26"/>
    </row>
    <row r="42" spans="1:15" s="5" customFormat="1" ht="79.5" customHeight="1" x14ac:dyDescent="0.25">
      <c r="A42" s="158">
        <v>31</v>
      </c>
      <c r="B42" s="154"/>
      <c r="C42" s="154"/>
      <c r="D42" s="155" t="str">
        <f>IF(OR(B42="",C42=""),"",VLOOKUP(B42,DATA!$A:$B,2))</f>
        <v/>
      </c>
      <c r="E42" s="156"/>
      <c r="F42" s="157"/>
      <c r="G42" s="156"/>
      <c r="H42" s="153"/>
      <c r="I42" s="157"/>
      <c r="J42" s="150"/>
      <c r="K42" s="151" t="str">
        <f t="shared" si="1"/>
        <v/>
      </c>
      <c r="L42" s="151" t="str">
        <f t="shared" si="2"/>
        <v/>
      </c>
      <c r="M42" s="26"/>
      <c r="N42" s="149" t="str">
        <f>IF(L42="","",VLOOKUP(B42,DATA!$H$2:$I$10,2))</f>
        <v/>
      </c>
      <c r="O42" s="26"/>
    </row>
    <row r="43" spans="1:15" s="5" customFormat="1" ht="79.5" customHeight="1" x14ac:dyDescent="0.25">
      <c r="A43" s="158">
        <v>32</v>
      </c>
      <c r="B43" s="154"/>
      <c r="C43" s="154"/>
      <c r="D43" s="155" t="str">
        <f>IF(OR(B43="",C43=""),"",VLOOKUP(B43,DATA!$A:$B,2))</f>
        <v/>
      </c>
      <c r="E43" s="156"/>
      <c r="F43" s="157"/>
      <c r="G43" s="156"/>
      <c r="H43" s="153"/>
      <c r="I43" s="157"/>
      <c r="J43" s="150"/>
      <c r="K43" s="151" t="str">
        <f t="shared" si="1"/>
        <v/>
      </c>
      <c r="L43" s="151" t="str">
        <f t="shared" si="2"/>
        <v/>
      </c>
      <c r="M43" s="26"/>
      <c r="N43" s="149" t="str">
        <f>IF(L43="","",VLOOKUP(B43,DATA!$H$2:$I$10,2))</f>
        <v/>
      </c>
      <c r="O43" s="26"/>
    </row>
    <row r="44" spans="1:15" s="5" customFormat="1" ht="79.5" customHeight="1" x14ac:dyDescent="0.25">
      <c r="A44" s="158">
        <v>33</v>
      </c>
      <c r="B44" s="154"/>
      <c r="C44" s="154"/>
      <c r="D44" s="155" t="str">
        <f>IF(OR(B44="",C44=""),"",VLOOKUP(B44,DATA!$A:$B,2))</f>
        <v/>
      </c>
      <c r="E44" s="156"/>
      <c r="F44" s="157"/>
      <c r="G44" s="156"/>
      <c r="H44" s="153"/>
      <c r="I44" s="157"/>
      <c r="J44" s="150"/>
      <c r="K44" s="151" t="str">
        <f t="shared" si="1"/>
        <v/>
      </c>
      <c r="L44" s="151" t="str">
        <f t="shared" si="2"/>
        <v/>
      </c>
      <c r="M44" s="26"/>
      <c r="N44" s="149" t="str">
        <f>IF(L44="","",VLOOKUP(B44,DATA!$H$2:$I$10,2))</f>
        <v/>
      </c>
      <c r="O44" s="26"/>
    </row>
    <row r="45" spans="1:15" s="5" customFormat="1" ht="79.5" customHeight="1" x14ac:dyDescent="0.25">
      <c r="A45" s="158">
        <v>34</v>
      </c>
      <c r="B45" s="154"/>
      <c r="C45" s="154"/>
      <c r="D45" s="155" t="str">
        <f>IF(OR(B45="",C45=""),"",VLOOKUP(B45,DATA!$A:$B,2))</f>
        <v/>
      </c>
      <c r="E45" s="156"/>
      <c r="F45" s="157"/>
      <c r="G45" s="156"/>
      <c r="H45" s="153"/>
      <c r="I45" s="157"/>
      <c r="J45" s="150"/>
      <c r="K45" s="151" t="str">
        <f t="shared" si="1"/>
        <v/>
      </c>
      <c r="L45" s="151" t="str">
        <f t="shared" si="2"/>
        <v/>
      </c>
      <c r="M45" s="26"/>
      <c r="N45" s="149" t="str">
        <f>IF(L45="","",VLOOKUP(B45,DATA!$H$2:$I$10,2))</f>
        <v/>
      </c>
      <c r="O45" s="26"/>
    </row>
    <row r="46" spans="1:15" s="5" customFormat="1" ht="79.5" customHeight="1" x14ac:dyDescent="0.25">
      <c r="A46" s="158">
        <v>35</v>
      </c>
      <c r="B46" s="154"/>
      <c r="C46" s="154"/>
      <c r="D46" s="155" t="str">
        <f>IF(OR(B46="",C46=""),"",VLOOKUP(B46,DATA!$A:$B,2))</f>
        <v/>
      </c>
      <c r="E46" s="156"/>
      <c r="F46" s="157"/>
      <c r="G46" s="156"/>
      <c r="H46" s="153"/>
      <c r="I46" s="157"/>
      <c r="J46" s="150"/>
      <c r="K46" s="151" t="str">
        <f t="shared" si="1"/>
        <v/>
      </c>
      <c r="L46" s="151" t="str">
        <f t="shared" si="2"/>
        <v/>
      </c>
      <c r="M46" s="26"/>
      <c r="N46" s="149" t="str">
        <f>IF(L46="","",VLOOKUP(B46,DATA!$H$2:$I$10,2))</f>
        <v/>
      </c>
      <c r="O46" s="26"/>
    </row>
    <row r="47" spans="1:15" s="5" customFormat="1" ht="79.5" customHeight="1" x14ac:dyDescent="0.25">
      <c r="A47" s="158">
        <v>36</v>
      </c>
      <c r="B47" s="154"/>
      <c r="C47" s="154"/>
      <c r="D47" s="155" t="str">
        <f>IF(OR(B47="",C47=""),"",VLOOKUP(B47,DATA!$A:$B,2))</f>
        <v/>
      </c>
      <c r="E47" s="156"/>
      <c r="F47" s="157"/>
      <c r="G47" s="156"/>
      <c r="H47" s="153"/>
      <c r="I47" s="157"/>
      <c r="J47" s="150"/>
      <c r="K47" s="151" t="str">
        <f t="shared" si="1"/>
        <v/>
      </c>
      <c r="L47" s="151" t="str">
        <f t="shared" si="2"/>
        <v/>
      </c>
      <c r="M47" s="26"/>
      <c r="N47" s="149" t="str">
        <f>IF(L47="","",VLOOKUP(B47,DATA!$H$2:$I$10,2))</f>
        <v/>
      </c>
      <c r="O47" s="26"/>
    </row>
    <row r="48" spans="1:15" s="5" customFormat="1" ht="79.5" customHeight="1" x14ac:dyDescent="0.25">
      <c r="A48" s="158">
        <v>37</v>
      </c>
      <c r="B48" s="154"/>
      <c r="C48" s="154"/>
      <c r="D48" s="155" t="str">
        <f>IF(OR(B48="",C48=""),"",VLOOKUP(B48,DATA!$A:$B,2))</f>
        <v/>
      </c>
      <c r="E48" s="156"/>
      <c r="F48" s="157"/>
      <c r="G48" s="156"/>
      <c r="H48" s="153"/>
      <c r="I48" s="157"/>
      <c r="J48" s="150"/>
      <c r="K48" s="151" t="str">
        <f t="shared" si="1"/>
        <v/>
      </c>
      <c r="L48" s="151" t="str">
        <f t="shared" si="2"/>
        <v/>
      </c>
      <c r="M48" s="26"/>
      <c r="N48" s="149" t="str">
        <f>IF(L48="","",VLOOKUP(B48,DATA!$H$2:$I$10,2))</f>
        <v/>
      </c>
      <c r="O48" s="26"/>
    </row>
    <row r="49" spans="1:15" s="5" customFormat="1" ht="79.5" customHeight="1" x14ac:dyDescent="0.25">
      <c r="A49" s="158">
        <v>38</v>
      </c>
      <c r="B49" s="154"/>
      <c r="C49" s="154"/>
      <c r="D49" s="155" t="str">
        <f>IF(OR(B49="",C49=""),"",VLOOKUP(B49,DATA!$A:$B,2))</f>
        <v/>
      </c>
      <c r="E49" s="156"/>
      <c r="F49" s="157"/>
      <c r="G49" s="156"/>
      <c r="H49" s="153"/>
      <c r="I49" s="157"/>
      <c r="J49" s="150"/>
      <c r="K49" s="151" t="str">
        <f t="shared" si="1"/>
        <v/>
      </c>
      <c r="L49" s="151" t="str">
        <f t="shared" si="2"/>
        <v/>
      </c>
      <c r="M49" s="26"/>
      <c r="N49" s="149" t="str">
        <f>IF(L49="","",VLOOKUP(B49,DATA!$H$2:$I$10,2))</f>
        <v/>
      </c>
      <c r="O49" s="26"/>
    </row>
    <row r="50" spans="1:15" s="5" customFormat="1" ht="79.5" customHeight="1" x14ac:dyDescent="0.25">
      <c r="A50" s="158">
        <v>39</v>
      </c>
      <c r="B50" s="154"/>
      <c r="C50" s="154"/>
      <c r="D50" s="155" t="str">
        <f>IF(OR(B50="",C50=""),"",VLOOKUP(B50,DATA!$A:$B,2))</f>
        <v/>
      </c>
      <c r="E50" s="156"/>
      <c r="F50" s="157"/>
      <c r="G50" s="156"/>
      <c r="H50" s="153"/>
      <c r="I50" s="157"/>
      <c r="J50" s="150"/>
      <c r="K50" s="151" t="str">
        <f t="shared" si="1"/>
        <v/>
      </c>
      <c r="L50" s="151" t="str">
        <f t="shared" si="2"/>
        <v/>
      </c>
      <c r="M50" s="26"/>
      <c r="N50" s="149" t="str">
        <f>IF(L50="","",VLOOKUP(B50,DATA!$H$2:$I$10,2))</f>
        <v/>
      </c>
      <c r="O50" s="26"/>
    </row>
    <row r="51" spans="1:15" s="5" customFormat="1" ht="79.5" customHeight="1" x14ac:dyDescent="0.25">
      <c r="A51" s="158">
        <v>40</v>
      </c>
      <c r="B51" s="154"/>
      <c r="C51" s="154"/>
      <c r="D51" s="155" t="str">
        <f>IF(OR(B51="",C51=""),"",VLOOKUP(B51,DATA!$A:$B,2))</f>
        <v/>
      </c>
      <c r="E51" s="156"/>
      <c r="F51" s="157"/>
      <c r="G51" s="156"/>
      <c r="H51" s="153"/>
      <c r="I51" s="157"/>
      <c r="J51" s="150"/>
      <c r="K51" s="151" t="str">
        <f t="shared" si="1"/>
        <v/>
      </c>
      <c r="L51" s="151" t="str">
        <f t="shared" si="2"/>
        <v/>
      </c>
      <c r="M51" s="26"/>
      <c r="N51" s="149" t="str">
        <f>IF(L51="","",VLOOKUP(B51,DATA!$H$2:$I$10,2))</f>
        <v/>
      </c>
      <c r="O51" s="26"/>
    </row>
    <row r="52" spans="1:15" s="5" customFormat="1" ht="79.5" customHeight="1" x14ac:dyDescent="0.25">
      <c r="A52" s="158">
        <v>41</v>
      </c>
      <c r="B52" s="154"/>
      <c r="C52" s="154"/>
      <c r="D52" s="155" t="str">
        <f>IF(OR(B52="",C52=""),"",VLOOKUP(B52,DATA!$A:$B,2))</f>
        <v/>
      </c>
      <c r="E52" s="156"/>
      <c r="F52" s="157"/>
      <c r="G52" s="156"/>
      <c r="H52" s="153"/>
      <c r="I52" s="157"/>
      <c r="J52" s="150"/>
      <c r="K52" s="151" t="str">
        <f t="shared" si="1"/>
        <v/>
      </c>
      <c r="L52" s="151" t="str">
        <f t="shared" si="2"/>
        <v/>
      </c>
      <c r="M52" s="26"/>
      <c r="N52" s="149" t="str">
        <f>IF(L52="","",VLOOKUP(B52,DATA!$H$2:$I$10,2))</f>
        <v/>
      </c>
      <c r="O52" s="26"/>
    </row>
    <row r="53" spans="1:15" s="5" customFormat="1" ht="79.5" customHeight="1" x14ac:dyDescent="0.25">
      <c r="A53" s="158">
        <v>42</v>
      </c>
      <c r="B53" s="154"/>
      <c r="C53" s="154"/>
      <c r="D53" s="155" t="str">
        <f>IF(OR(B53="",C53=""),"",VLOOKUP(B53,DATA!$A:$B,2))</f>
        <v/>
      </c>
      <c r="E53" s="156"/>
      <c r="F53" s="157"/>
      <c r="G53" s="156"/>
      <c r="H53" s="153"/>
      <c r="I53" s="157"/>
      <c r="J53" s="150"/>
      <c r="K53" s="151" t="str">
        <f t="shared" si="1"/>
        <v/>
      </c>
      <c r="L53" s="151" t="str">
        <f t="shared" si="2"/>
        <v/>
      </c>
      <c r="M53" s="26"/>
      <c r="N53" s="149" t="str">
        <f>IF(L53="","",VLOOKUP(B53,DATA!$H$2:$I$10,2))</f>
        <v/>
      </c>
      <c r="O53" s="26"/>
    </row>
    <row r="54" spans="1:15" s="5" customFormat="1" ht="79.5" customHeight="1" x14ac:dyDescent="0.25">
      <c r="A54" s="158">
        <v>43</v>
      </c>
      <c r="B54" s="154"/>
      <c r="C54" s="154"/>
      <c r="D54" s="155" t="str">
        <f>IF(OR(B54="",C54=""),"",VLOOKUP(B54,DATA!$A:$B,2))</f>
        <v/>
      </c>
      <c r="E54" s="156"/>
      <c r="F54" s="157"/>
      <c r="G54" s="156"/>
      <c r="H54" s="153"/>
      <c r="I54" s="157"/>
      <c r="J54" s="150"/>
      <c r="K54" s="151" t="str">
        <f t="shared" si="1"/>
        <v/>
      </c>
      <c r="L54" s="151" t="str">
        <f t="shared" si="2"/>
        <v/>
      </c>
      <c r="M54" s="26"/>
      <c r="N54" s="149" t="str">
        <f>IF(L54="","",VLOOKUP(B54,DATA!$H$2:$I$10,2))</f>
        <v/>
      </c>
      <c r="O54" s="26"/>
    </row>
    <row r="55" spans="1:15" s="5" customFormat="1" ht="79.5" customHeight="1" x14ac:dyDescent="0.25">
      <c r="A55" s="158">
        <v>44</v>
      </c>
      <c r="B55" s="154"/>
      <c r="C55" s="154"/>
      <c r="D55" s="155" t="str">
        <f>IF(OR(B55="",C55=""),"",VLOOKUP(B55,DATA!$A:$B,2))</f>
        <v/>
      </c>
      <c r="E55" s="156"/>
      <c r="F55" s="157"/>
      <c r="G55" s="156"/>
      <c r="H55" s="153"/>
      <c r="I55" s="157"/>
      <c r="J55" s="150"/>
      <c r="K55" s="151" t="str">
        <f t="shared" si="1"/>
        <v/>
      </c>
      <c r="L55" s="151" t="str">
        <f t="shared" si="2"/>
        <v/>
      </c>
      <c r="M55" s="26"/>
      <c r="N55" s="149" t="str">
        <f>IF(L55="","",VLOOKUP(B55,DATA!$H$2:$I$10,2))</f>
        <v/>
      </c>
      <c r="O55" s="26"/>
    </row>
    <row r="56" spans="1:15" s="5" customFormat="1" ht="79.5" customHeight="1" x14ac:dyDescent="0.25">
      <c r="A56" s="158">
        <v>45</v>
      </c>
      <c r="B56" s="154"/>
      <c r="C56" s="154"/>
      <c r="D56" s="155" t="str">
        <f>IF(OR(B56="",C56=""),"",VLOOKUP(B56,DATA!$A:$B,2))</f>
        <v/>
      </c>
      <c r="E56" s="156"/>
      <c r="F56" s="157"/>
      <c r="G56" s="156"/>
      <c r="H56" s="153"/>
      <c r="I56" s="157"/>
      <c r="J56" s="150"/>
      <c r="K56" s="151" t="str">
        <f t="shared" si="1"/>
        <v/>
      </c>
      <c r="L56" s="151" t="str">
        <f t="shared" si="2"/>
        <v/>
      </c>
      <c r="M56" s="26"/>
      <c r="N56" s="149" t="str">
        <f>IF(L56="","",VLOOKUP(B56,DATA!$H$2:$I$10,2))</f>
        <v/>
      </c>
      <c r="O56" s="26"/>
    </row>
    <row r="57" spans="1:15" s="5" customFormat="1" ht="79.5" customHeight="1" x14ac:dyDescent="0.25">
      <c r="A57" s="158">
        <v>46</v>
      </c>
      <c r="B57" s="154"/>
      <c r="C57" s="154"/>
      <c r="D57" s="155" t="str">
        <f>IF(OR(B57="",C57=""),"",VLOOKUP(B57,DATA!$A:$B,2))</f>
        <v/>
      </c>
      <c r="E57" s="156"/>
      <c r="F57" s="157"/>
      <c r="G57" s="156"/>
      <c r="H57" s="153"/>
      <c r="I57" s="157"/>
      <c r="J57" s="150"/>
      <c r="K57" s="151" t="str">
        <f t="shared" si="1"/>
        <v/>
      </c>
      <c r="L57" s="151" t="str">
        <f t="shared" si="2"/>
        <v/>
      </c>
      <c r="M57" s="26"/>
      <c r="N57" s="149" t="str">
        <f>IF(L57="","",VLOOKUP(B57,DATA!$H$2:$I$10,2))</f>
        <v/>
      </c>
      <c r="O57" s="26"/>
    </row>
    <row r="58" spans="1:15" s="5" customFormat="1" ht="79.5" customHeight="1" x14ac:dyDescent="0.25">
      <c r="A58" s="158">
        <v>47</v>
      </c>
      <c r="B58" s="154"/>
      <c r="C58" s="154"/>
      <c r="D58" s="155" t="str">
        <f>IF(OR(B58="",C58=""),"",VLOOKUP(B58,DATA!$A:$B,2))</f>
        <v/>
      </c>
      <c r="E58" s="156"/>
      <c r="F58" s="157"/>
      <c r="G58" s="156"/>
      <c r="H58" s="153"/>
      <c r="I58" s="157"/>
      <c r="J58" s="150"/>
      <c r="K58" s="151" t="str">
        <f t="shared" si="1"/>
        <v/>
      </c>
      <c r="L58" s="151" t="str">
        <f t="shared" si="2"/>
        <v/>
      </c>
      <c r="M58" s="26"/>
      <c r="N58" s="149" t="str">
        <f>IF(L58="","",VLOOKUP(B58,DATA!$H$2:$I$10,2))</f>
        <v/>
      </c>
      <c r="O58" s="26"/>
    </row>
    <row r="59" spans="1:15" s="5" customFormat="1" ht="79.5" customHeight="1" x14ac:dyDescent="0.25">
      <c r="A59" s="158">
        <v>48</v>
      </c>
      <c r="B59" s="154"/>
      <c r="C59" s="154"/>
      <c r="D59" s="155" t="str">
        <f>IF(OR(B59="",C59=""),"",VLOOKUP(B59,DATA!$A:$B,2))</f>
        <v/>
      </c>
      <c r="E59" s="156"/>
      <c r="F59" s="157"/>
      <c r="G59" s="156"/>
      <c r="H59" s="153"/>
      <c r="I59" s="157"/>
      <c r="J59" s="150"/>
      <c r="K59" s="151" t="str">
        <f t="shared" si="1"/>
        <v/>
      </c>
      <c r="L59" s="151" t="str">
        <f t="shared" si="2"/>
        <v/>
      </c>
      <c r="M59" s="26"/>
      <c r="N59" s="149" t="str">
        <f>IF(L59="","",VLOOKUP(B59,DATA!$H$2:$I$10,2))</f>
        <v/>
      </c>
      <c r="O59" s="26"/>
    </row>
    <row r="60" spans="1:15" s="5" customFormat="1" ht="79.5" customHeight="1" x14ac:dyDescent="0.25">
      <c r="A60" s="158">
        <v>49</v>
      </c>
      <c r="B60" s="154"/>
      <c r="C60" s="154"/>
      <c r="D60" s="155" t="str">
        <f>IF(OR(B60="",C60=""),"",VLOOKUP(B60,DATA!$A:$B,2))</f>
        <v/>
      </c>
      <c r="E60" s="156"/>
      <c r="F60" s="157"/>
      <c r="G60" s="156"/>
      <c r="H60" s="153"/>
      <c r="I60" s="157"/>
      <c r="J60" s="150"/>
      <c r="K60" s="151" t="str">
        <f t="shared" si="1"/>
        <v/>
      </c>
      <c r="L60" s="151" t="str">
        <f t="shared" si="2"/>
        <v/>
      </c>
      <c r="M60" s="26"/>
      <c r="N60" s="149" t="str">
        <f>IF(L60="","",VLOOKUP(B60,DATA!$H$2:$I$10,2))</f>
        <v/>
      </c>
      <c r="O60" s="26"/>
    </row>
    <row r="61" spans="1:15" s="5" customFormat="1" ht="79.5" customHeight="1" x14ac:dyDescent="0.25">
      <c r="A61" s="158">
        <v>50</v>
      </c>
      <c r="B61" s="154"/>
      <c r="C61" s="154"/>
      <c r="D61" s="155" t="str">
        <f>IF(OR(B61="",C61=""),"",VLOOKUP(B61,DATA!$A:$B,2))</f>
        <v/>
      </c>
      <c r="E61" s="156"/>
      <c r="F61" s="157"/>
      <c r="G61" s="156"/>
      <c r="H61" s="153"/>
      <c r="I61" s="157"/>
      <c r="J61" s="150"/>
      <c r="K61" s="151" t="str">
        <f t="shared" si="1"/>
        <v/>
      </c>
      <c r="L61" s="151" t="str">
        <f t="shared" si="2"/>
        <v/>
      </c>
      <c r="M61" s="26"/>
      <c r="N61" s="149" t="str">
        <f>IF(L61="","",VLOOKUP(B61,DATA!$H$2:$I$10,2))</f>
        <v/>
      </c>
      <c r="O61" s="26"/>
    </row>
    <row r="62" spans="1:15" s="5" customFormat="1" ht="79.5" customHeight="1" x14ac:dyDescent="0.25">
      <c r="A62" s="158">
        <v>51</v>
      </c>
      <c r="B62" s="154"/>
      <c r="C62" s="154"/>
      <c r="D62" s="155" t="str">
        <f>IF(OR(B62="",C62=""),"",VLOOKUP(B62,DATA!$A:$B,2))</f>
        <v/>
      </c>
      <c r="E62" s="156"/>
      <c r="F62" s="157"/>
      <c r="G62" s="156"/>
      <c r="H62" s="153"/>
      <c r="I62" s="157"/>
      <c r="J62" s="150"/>
      <c r="K62" s="151" t="str">
        <f t="shared" si="1"/>
        <v/>
      </c>
      <c r="L62" s="151" t="str">
        <f t="shared" si="2"/>
        <v/>
      </c>
      <c r="M62" s="26"/>
      <c r="N62" s="149" t="str">
        <f>IF(L62="","",VLOOKUP(B62,DATA!$H$2:$I$10,2))</f>
        <v/>
      </c>
      <c r="O62" s="26"/>
    </row>
    <row r="63" spans="1:15" s="5" customFormat="1" ht="79.5" customHeight="1" x14ac:dyDescent="0.25">
      <c r="A63" s="158">
        <v>52</v>
      </c>
      <c r="B63" s="154"/>
      <c r="C63" s="154"/>
      <c r="D63" s="155" t="str">
        <f>IF(OR(B63="",C63=""),"",VLOOKUP(B63,DATA!$A:$B,2))</f>
        <v/>
      </c>
      <c r="E63" s="156"/>
      <c r="F63" s="157"/>
      <c r="G63" s="156"/>
      <c r="H63" s="153"/>
      <c r="I63" s="157"/>
      <c r="J63" s="150"/>
      <c r="K63" s="151" t="str">
        <f t="shared" si="1"/>
        <v/>
      </c>
      <c r="L63" s="151" t="str">
        <f t="shared" si="2"/>
        <v/>
      </c>
      <c r="M63" s="26"/>
      <c r="N63" s="149" t="str">
        <f>IF(L63="","",VLOOKUP(B63,DATA!$H$2:$I$10,2))</f>
        <v/>
      </c>
      <c r="O63" s="26"/>
    </row>
    <row r="64" spans="1:15" s="5" customFormat="1" ht="79.5" customHeight="1" x14ac:dyDescent="0.25">
      <c r="A64" s="158">
        <v>53</v>
      </c>
      <c r="B64" s="154"/>
      <c r="C64" s="154"/>
      <c r="D64" s="155" t="str">
        <f>IF(OR(B64="",C64=""),"",VLOOKUP(B64,DATA!$A:$B,2))</f>
        <v/>
      </c>
      <c r="E64" s="156"/>
      <c r="F64" s="157"/>
      <c r="G64" s="156"/>
      <c r="H64" s="153"/>
      <c r="I64" s="157"/>
      <c r="J64" s="150"/>
      <c r="K64" s="151" t="str">
        <f t="shared" si="1"/>
        <v/>
      </c>
      <c r="L64" s="151" t="str">
        <f t="shared" si="2"/>
        <v/>
      </c>
      <c r="M64" s="26"/>
      <c r="N64" s="149" t="str">
        <f>IF(L64="","",VLOOKUP(B64,DATA!$H$2:$I$10,2))</f>
        <v/>
      </c>
      <c r="O64" s="26"/>
    </row>
    <row r="65" spans="1:15" s="5" customFormat="1" ht="79.5" customHeight="1" x14ac:dyDescent="0.25">
      <c r="A65" s="158">
        <v>54</v>
      </c>
      <c r="B65" s="154"/>
      <c r="C65" s="154"/>
      <c r="D65" s="155" t="str">
        <f>IF(OR(B65="",C65=""),"",VLOOKUP(B65,DATA!$A:$B,2))</f>
        <v/>
      </c>
      <c r="E65" s="156"/>
      <c r="F65" s="157"/>
      <c r="G65" s="156"/>
      <c r="H65" s="153"/>
      <c r="I65" s="157"/>
      <c r="J65" s="150"/>
      <c r="K65" s="151" t="str">
        <f t="shared" si="1"/>
        <v/>
      </c>
      <c r="L65" s="151" t="str">
        <f t="shared" si="2"/>
        <v/>
      </c>
      <c r="M65" s="26"/>
      <c r="N65" s="149" t="str">
        <f>IF(L65="","",VLOOKUP(B65,DATA!$H$2:$I$10,2))</f>
        <v/>
      </c>
      <c r="O65" s="26"/>
    </row>
    <row r="66" spans="1:15" s="5" customFormat="1" ht="79.5" customHeight="1" x14ac:dyDescent="0.25">
      <c r="A66" s="158">
        <v>55</v>
      </c>
      <c r="B66" s="154"/>
      <c r="C66" s="154"/>
      <c r="D66" s="155" t="str">
        <f>IF(OR(B66="",C66=""),"",VLOOKUP(B66,DATA!$A:$B,2))</f>
        <v/>
      </c>
      <c r="E66" s="156"/>
      <c r="F66" s="157"/>
      <c r="G66" s="156"/>
      <c r="H66" s="153"/>
      <c r="I66" s="157"/>
      <c r="J66" s="150"/>
      <c r="K66" s="151" t="str">
        <f t="shared" si="1"/>
        <v/>
      </c>
      <c r="L66" s="151" t="str">
        <f t="shared" si="2"/>
        <v/>
      </c>
      <c r="M66" s="26"/>
      <c r="N66" s="149" t="str">
        <f>IF(L66="","",VLOOKUP(B66,DATA!$H$2:$I$10,2))</f>
        <v/>
      </c>
      <c r="O66" s="26"/>
    </row>
    <row r="67" spans="1:15" s="5" customFormat="1" ht="79.5" customHeight="1" x14ac:dyDescent="0.25">
      <c r="A67" s="158">
        <v>56</v>
      </c>
      <c r="B67" s="154"/>
      <c r="C67" s="154"/>
      <c r="D67" s="155" t="str">
        <f>IF(OR(B67="",C67=""),"",VLOOKUP(B67,DATA!$A:$B,2))</f>
        <v/>
      </c>
      <c r="E67" s="156"/>
      <c r="F67" s="157"/>
      <c r="G67" s="156"/>
      <c r="H67" s="153"/>
      <c r="I67" s="157"/>
      <c r="J67" s="150"/>
      <c r="K67" s="151" t="str">
        <f t="shared" si="1"/>
        <v/>
      </c>
      <c r="L67" s="151" t="str">
        <f t="shared" si="2"/>
        <v/>
      </c>
      <c r="M67" s="26"/>
      <c r="N67" s="149" t="str">
        <f>IF(L67="","",VLOOKUP(B67,DATA!$H$2:$I$10,2))</f>
        <v/>
      </c>
      <c r="O67" s="26"/>
    </row>
    <row r="68" spans="1:15" s="5" customFormat="1" ht="79.5" customHeight="1" x14ac:dyDescent="0.25">
      <c r="A68" s="158">
        <v>57</v>
      </c>
      <c r="B68" s="154"/>
      <c r="C68" s="154"/>
      <c r="D68" s="155" t="str">
        <f>IF(OR(B68="",C68=""),"",VLOOKUP(B68,DATA!$A:$B,2))</f>
        <v/>
      </c>
      <c r="E68" s="156"/>
      <c r="F68" s="157"/>
      <c r="G68" s="156"/>
      <c r="H68" s="153"/>
      <c r="I68" s="157"/>
      <c r="J68" s="150"/>
      <c r="K68" s="151" t="str">
        <f t="shared" si="1"/>
        <v/>
      </c>
      <c r="L68" s="151" t="str">
        <f t="shared" si="2"/>
        <v/>
      </c>
      <c r="M68" s="26"/>
      <c r="N68" s="149" t="str">
        <f>IF(L68="","",VLOOKUP(B68,DATA!$H$2:$I$10,2))</f>
        <v/>
      </c>
      <c r="O68" s="26"/>
    </row>
    <row r="69" spans="1:15" s="5" customFormat="1" ht="79.5" customHeight="1" x14ac:dyDescent="0.25">
      <c r="A69" s="158">
        <v>58</v>
      </c>
      <c r="B69" s="154"/>
      <c r="C69" s="154"/>
      <c r="D69" s="155" t="str">
        <f>IF(OR(B69="",C69=""),"",VLOOKUP(B69,DATA!$A:$B,2))</f>
        <v/>
      </c>
      <c r="E69" s="156"/>
      <c r="F69" s="157"/>
      <c r="G69" s="156"/>
      <c r="H69" s="153"/>
      <c r="I69" s="157"/>
      <c r="J69" s="150"/>
      <c r="K69" s="151" t="str">
        <f t="shared" si="1"/>
        <v/>
      </c>
      <c r="L69" s="151" t="str">
        <f t="shared" si="2"/>
        <v/>
      </c>
      <c r="M69" s="26"/>
      <c r="N69" s="149" t="str">
        <f>IF(L69="","",VLOOKUP(B69,DATA!$H$2:$I$10,2))</f>
        <v/>
      </c>
      <c r="O69" s="26"/>
    </row>
    <row r="70" spans="1:15" s="5" customFormat="1" ht="79.5" customHeight="1" x14ac:dyDescent="0.25">
      <c r="A70" s="158">
        <v>59</v>
      </c>
      <c r="B70" s="154"/>
      <c r="C70" s="154"/>
      <c r="D70" s="155" t="str">
        <f>IF(OR(B70="",C70=""),"",VLOOKUP(B70,DATA!$A:$B,2))</f>
        <v/>
      </c>
      <c r="E70" s="156"/>
      <c r="F70" s="157"/>
      <c r="G70" s="156"/>
      <c r="H70" s="153"/>
      <c r="I70" s="157"/>
      <c r="J70" s="150"/>
      <c r="K70" s="151" t="str">
        <f t="shared" si="1"/>
        <v/>
      </c>
      <c r="L70" s="151" t="str">
        <f t="shared" si="2"/>
        <v/>
      </c>
      <c r="M70" s="26"/>
      <c r="N70" s="149" t="str">
        <f>IF(L70="","",VLOOKUP(B70,DATA!$H$2:$I$10,2))</f>
        <v/>
      </c>
      <c r="O70" s="26"/>
    </row>
    <row r="71" spans="1:15" s="5" customFormat="1" ht="79.5" customHeight="1" x14ac:dyDescent="0.25">
      <c r="A71" s="158">
        <v>60</v>
      </c>
      <c r="B71" s="154"/>
      <c r="C71" s="154"/>
      <c r="D71" s="155" t="str">
        <f>IF(OR(B71="",C71=""),"",VLOOKUP(B71,DATA!$A:$B,2))</f>
        <v/>
      </c>
      <c r="E71" s="156"/>
      <c r="F71" s="157"/>
      <c r="G71" s="156"/>
      <c r="H71" s="153"/>
      <c r="I71" s="157"/>
      <c r="J71" s="150"/>
      <c r="K71" s="151" t="str">
        <f t="shared" si="1"/>
        <v/>
      </c>
      <c r="L71" s="151" t="str">
        <f t="shared" si="2"/>
        <v/>
      </c>
      <c r="M71" s="26"/>
      <c r="N71" s="149" t="str">
        <f>IF(L71="","",VLOOKUP(B71,DATA!$H$2:$I$10,2))</f>
        <v/>
      </c>
      <c r="O71" s="26"/>
    </row>
    <row r="72" spans="1:15" s="5" customFormat="1" ht="79.5" customHeight="1" x14ac:dyDescent="0.25">
      <c r="A72" s="158">
        <v>61</v>
      </c>
      <c r="B72" s="154"/>
      <c r="C72" s="154"/>
      <c r="D72" s="155" t="str">
        <f>IF(OR(B72="",C72=""),"",VLOOKUP(B72,DATA!$A:$B,2))</f>
        <v/>
      </c>
      <c r="E72" s="156"/>
      <c r="F72" s="157"/>
      <c r="G72" s="156"/>
      <c r="H72" s="153"/>
      <c r="I72" s="157"/>
      <c r="J72" s="150"/>
      <c r="K72" s="151" t="str">
        <f t="shared" si="1"/>
        <v/>
      </c>
      <c r="L72" s="151" t="str">
        <f t="shared" si="2"/>
        <v/>
      </c>
      <c r="M72" s="26"/>
      <c r="N72" s="149" t="str">
        <f>IF(L72="","",VLOOKUP(B72,DATA!$H$2:$I$10,2))</f>
        <v/>
      </c>
      <c r="O72" s="26"/>
    </row>
    <row r="73" spans="1:15" s="5" customFormat="1" ht="79.5" customHeight="1" x14ac:dyDescent="0.25">
      <c r="A73" s="158">
        <v>62</v>
      </c>
      <c r="B73" s="154"/>
      <c r="C73" s="154"/>
      <c r="D73" s="155" t="str">
        <f>IF(OR(B73="",C73=""),"",VLOOKUP(B73,DATA!$A:$B,2))</f>
        <v/>
      </c>
      <c r="E73" s="156"/>
      <c r="F73" s="157"/>
      <c r="G73" s="156"/>
      <c r="H73" s="153"/>
      <c r="I73" s="157"/>
      <c r="J73" s="150"/>
      <c r="K73" s="151" t="str">
        <f t="shared" si="1"/>
        <v/>
      </c>
      <c r="L73" s="151" t="str">
        <f t="shared" si="2"/>
        <v/>
      </c>
      <c r="M73" s="26"/>
      <c r="N73" s="149" t="str">
        <f>IF(L73="","",VLOOKUP(B73,DATA!$H$2:$I$10,2))</f>
        <v/>
      </c>
      <c r="O73" s="26"/>
    </row>
    <row r="74" spans="1:15" s="5" customFormat="1" ht="79.5" customHeight="1" x14ac:dyDescent="0.25">
      <c r="A74" s="158">
        <v>63</v>
      </c>
      <c r="B74" s="154"/>
      <c r="C74" s="154"/>
      <c r="D74" s="155" t="str">
        <f>IF(OR(B74="",C74=""),"",VLOOKUP(B74,DATA!$A:$B,2))</f>
        <v/>
      </c>
      <c r="E74" s="156"/>
      <c r="F74" s="157"/>
      <c r="G74" s="156"/>
      <c r="H74" s="153"/>
      <c r="I74" s="157"/>
      <c r="J74" s="150"/>
      <c r="K74" s="151" t="str">
        <f t="shared" si="1"/>
        <v/>
      </c>
      <c r="L74" s="151" t="str">
        <f t="shared" si="2"/>
        <v/>
      </c>
      <c r="M74" s="26"/>
      <c r="N74" s="149" t="str">
        <f>IF(L74="","",VLOOKUP(B74,DATA!$H$2:$I$10,2))</f>
        <v/>
      </c>
      <c r="O74" s="26"/>
    </row>
    <row r="75" spans="1:15" s="5" customFormat="1" ht="79.5" customHeight="1" x14ac:dyDescent="0.25">
      <c r="A75" s="158">
        <v>64</v>
      </c>
      <c r="B75" s="154"/>
      <c r="C75" s="154"/>
      <c r="D75" s="155" t="str">
        <f>IF(OR(B75="",C75=""),"",VLOOKUP(B75,DATA!$A:$B,2))</f>
        <v/>
      </c>
      <c r="E75" s="156"/>
      <c r="F75" s="157"/>
      <c r="G75" s="156"/>
      <c r="H75" s="153"/>
      <c r="I75" s="157"/>
      <c r="J75" s="150"/>
      <c r="K75" s="151" t="str">
        <f t="shared" si="1"/>
        <v/>
      </c>
      <c r="L75" s="151" t="str">
        <f t="shared" si="2"/>
        <v/>
      </c>
      <c r="M75" s="26"/>
      <c r="N75" s="149" t="str">
        <f>IF(L75="","",VLOOKUP(B75,DATA!$H$2:$I$10,2))</f>
        <v/>
      </c>
      <c r="O75" s="26"/>
    </row>
    <row r="76" spans="1:15" s="5" customFormat="1" ht="79.5" customHeight="1" x14ac:dyDescent="0.25">
      <c r="A76" s="158">
        <v>65</v>
      </c>
      <c r="B76" s="154"/>
      <c r="C76" s="154"/>
      <c r="D76" s="155" t="str">
        <f>IF(OR(B76="",C76=""),"",VLOOKUP(B76,DATA!$A:$B,2))</f>
        <v/>
      </c>
      <c r="E76" s="156"/>
      <c r="F76" s="157"/>
      <c r="G76" s="156"/>
      <c r="H76" s="153"/>
      <c r="I76" s="157"/>
      <c r="J76" s="150"/>
      <c r="K76" s="151" t="str">
        <f t="shared" si="1"/>
        <v/>
      </c>
      <c r="L76" s="151" t="str">
        <f t="shared" si="2"/>
        <v/>
      </c>
      <c r="M76" s="26"/>
      <c r="N76" s="149" t="str">
        <f>IF(L76="","",VLOOKUP(B76,DATA!$H$2:$I$10,2))</f>
        <v/>
      </c>
      <c r="O76" s="26"/>
    </row>
    <row r="77" spans="1:15" s="5" customFormat="1" ht="79.5" customHeight="1" x14ac:dyDescent="0.25">
      <c r="A77" s="158">
        <v>66</v>
      </c>
      <c r="B77" s="154"/>
      <c r="C77" s="154"/>
      <c r="D77" s="155" t="str">
        <f>IF(OR(B77="",C77=""),"",VLOOKUP(B77,DATA!$A:$B,2))</f>
        <v/>
      </c>
      <c r="E77" s="156"/>
      <c r="F77" s="157"/>
      <c r="G77" s="156"/>
      <c r="H77" s="153"/>
      <c r="I77" s="157"/>
      <c r="J77" s="150"/>
      <c r="K77" s="151" t="str">
        <f t="shared" ref="K77:K140" si="3">IF(D77="","",+IF(D77="10",0,+ROUND(J77*$K$9,2)))</f>
        <v/>
      </c>
      <c r="L77" s="151" t="str">
        <f t="shared" ref="L77:L140" si="4">IF(K77="","",+J77-K77)</f>
        <v/>
      </c>
      <c r="M77" s="26"/>
      <c r="N77" s="149" t="str">
        <f>IF(L77="","",VLOOKUP(B77,DATA!$H$2:$I$10,2))</f>
        <v/>
      </c>
      <c r="O77" s="26"/>
    </row>
    <row r="78" spans="1:15" s="5" customFormat="1" ht="79.5" customHeight="1" x14ac:dyDescent="0.25">
      <c r="A78" s="158">
        <v>67</v>
      </c>
      <c r="B78" s="154"/>
      <c r="C78" s="154"/>
      <c r="D78" s="155" t="str">
        <f>IF(OR(B78="",C78=""),"",VLOOKUP(B78,DATA!$A:$B,2))</f>
        <v/>
      </c>
      <c r="E78" s="156"/>
      <c r="F78" s="157"/>
      <c r="G78" s="156"/>
      <c r="H78" s="153"/>
      <c r="I78" s="157"/>
      <c r="J78" s="150"/>
      <c r="K78" s="151" t="str">
        <f t="shared" si="3"/>
        <v/>
      </c>
      <c r="L78" s="151" t="str">
        <f t="shared" si="4"/>
        <v/>
      </c>
      <c r="M78" s="26"/>
      <c r="N78" s="149" t="str">
        <f>IF(L78="","",VLOOKUP(B78,DATA!$H$2:$I$10,2))</f>
        <v/>
      </c>
      <c r="O78" s="26"/>
    </row>
    <row r="79" spans="1:15" s="5" customFormat="1" ht="79.5" customHeight="1" x14ac:dyDescent="0.25">
      <c r="A79" s="158">
        <v>68</v>
      </c>
      <c r="B79" s="154"/>
      <c r="C79" s="154"/>
      <c r="D79" s="155" t="str">
        <f>IF(OR(B79="",C79=""),"",VLOOKUP(B79,DATA!$A:$B,2))</f>
        <v/>
      </c>
      <c r="E79" s="156"/>
      <c r="F79" s="157"/>
      <c r="G79" s="156"/>
      <c r="H79" s="153"/>
      <c r="I79" s="157"/>
      <c r="J79" s="150"/>
      <c r="K79" s="151" t="str">
        <f t="shared" si="3"/>
        <v/>
      </c>
      <c r="L79" s="151" t="str">
        <f t="shared" si="4"/>
        <v/>
      </c>
      <c r="M79" s="26"/>
      <c r="N79" s="149" t="str">
        <f>IF(L79="","",VLOOKUP(B79,DATA!$H$2:$I$10,2))</f>
        <v/>
      </c>
      <c r="O79" s="26"/>
    </row>
    <row r="80" spans="1:15" s="5" customFormat="1" ht="79.5" customHeight="1" x14ac:dyDescent="0.25">
      <c r="A80" s="158">
        <v>69</v>
      </c>
      <c r="B80" s="154"/>
      <c r="C80" s="154"/>
      <c r="D80" s="155" t="str">
        <f>IF(OR(B80="",C80=""),"",VLOOKUP(B80,DATA!$A:$B,2))</f>
        <v/>
      </c>
      <c r="E80" s="156"/>
      <c r="F80" s="157"/>
      <c r="G80" s="156"/>
      <c r="H80" s="153"/>
      <c r="I80" s="157"/>
      <c r="J80" s="150"/>
      <c r="K80" s="151" t="str">
        <f t="shared" si="3"/>
        <v/>
      </c>
      <c r="L80" s="151" t="str">
        <f t="shared" si="4"/>
        <v/>
      </c>
      <c r="M80" s="26"/>
      <c r="N80" s="149" t="str">
        <f>IF(L80="","",VLOOKUP(B80,DATA!$H$2:$I$10,2))</f>
        <v/>
      </c>
      <c r="O80" s="26"/>
    </row>
    <row r="81" spans="1:15" s="5" customFormat="1" ht="79.5" customHeight="1" x14ac:dyDescent="0.25">
      <c r="A81" s="158">
        <v>70</v>
      </c>
      <c r="B81" s="154"/>
      <c r="C81" s="154"/>
      <c r="D81" s="155" t="str">
        <f>IF(OR(B81="",C81=""),"",VLOOKUP(B81,DATA!$A:$B,2))</f>
        <v/>
      </c>
      <c r="E81" s="156"/>
      <c r="F81" s="157"/>
      <c r="G81" s="156"/>
      <c r="H81" s="153"/>
      <c r="I81" s="157"/>
      <c r="J81" s="150"/>
      <c r="K81" s="151" t="str">
        <f t="shared" si="3"/>
        <v/>
      </c>
      <c r="L81" s="151" t="str">
        <f t="shared" si="4"/>
        <v/>
      </c>
      <c r="M81" s="26"/>
      <c r="N81" s="149" t="str">
        <f>IF(L81="","",VLOOKUP(B81,DATA!$H$2:$I$10,2))</f>
        <v/>
      </c>
      <c r="O81" s="26"/>
    </row>
    <row r="82" spans="1:15" s="5" customFormat="1" ht="79.5" customHeight="1" x14ac:dyDescent="0.25">
      <c r="A82" s="158">
        <v>71</v>
      </c>
      <c r="B82" s="154"/>
      <c r="C82" s="154"/>
      <c r="D82" s="155" t="str">
        <f>IF(OR(B82="",C82=""),"",VLOOKUP(B82,DATA!$A:$B,2))</f>
        <v/>
      </c>
      <c r="E82" s="156"/>
      <c r="F82" s="157"/>
      <c r="G82" s="156"/>
      <c r="H82" s="153"/>
      <c r="I82" s="157"/>
      <c r="J82" s="150"/>
      <c r="K82" s="151" t="str">
        <f t="shared" si="3"/>
        <v/>
      </c>
      <c r="L82" s="151" t="str">
        <f t="shared" si="4"/>
        <v/>
      </c>
      <c r="M82" s="26"/>
      <c r="N82" s="149" t="str">
        <f>IF(L82="","",VLOOKUP(B82,DATA!$H$2:$I$10,2))</f>
        <v/>
      </c>
      <c r="O82" s="26"/>
    </row>
    <row r="83" spans="1:15" s="5" customFormat="1" ht="79.5" customHeight="1" x14ac:dyDescent="0.25">
      <c r="A83" s="158">
        <v>72</v>
      </c>
      <c r="B83" s="154"/>
      <c r="C83" s="154"/>
      <c r="D83" s="155" t="str">
        <f>IF(OR(B83="",C83=""),"",VLOOKUP(B83,DATA!$A:$B,2))</f>
        <v/>
      </c>
      <c r="E83" s="156"/>
      <c r="F83" s="157"/>
      <c r="G83" s="156"/>
      <c r="H83" s="153"/>
      <c r="I83" s="157"/>
      <c r="J83" s="150"/>
      <c r="K83" s="151" t="str">
        <f t="shared" si="3"/>
        <v/>
      </c>
      <c r="L83" s="151" t="str">
        <f t="shared" si="4"/>
        <v/>
      </c>
      <c r="M83" s="26"/>
      <c r="N83" s="149" t="str">
        <f>IF(L83="","",VLOOKUP(B83,DATA!$H$2:$I$10,2))</f>
        <v/>
      </c>
      <c r="O83" s="26"/>
    </row>
    <row r="84" spans="1:15" s="5" customFormat="1" ht="79.5" customHeight="1" x14ac:dyDescent="0.25">
      <c r="A84" s="158">
        <v>73</v>
      </c>
      <c r="B84" s="154"/>
      <c r="C84" s="154"/>
      <c r="D84" s="155" t="str">
        <f>IF(OR(B84="",C84=""),"",VLOOKUP(B84,DATA!$A:$B,2))</f>
        <v/>
      </c>
      <c r="E84" s="156"/>
      <c r="F84" s="157"/>
      <c r="G84" s="156"/>
      <c r="H84" s="153"/>
      <c r="I84" s="157"/>
      <c r="J84" s="150"/>
      <c r="K84" s="151" t="str">
        <f t="shared" si="3"/>
        <v/>
      </c>
      <c r="L84" s="151" t="str">
        <f t="shared" si="4"/>
        <v/>
      </c>
      <c r="M84" s="26"/>
      <c r="N84" s="149" t="str">
        <f>IF(L84="","",VLOOKUP(B84,DATA!$H$2:$I$10,2))</f>
        <v/>
      </c>
      <c r="O84" s="26"/>
    </row>
    <row r="85" spans="1:15" s="5" customFormat="1" ht="79.5" customHeight="1" x14ac:dyDescent="0.25">
      <c r="A85" s="158">
        <v>74</v>
      </c>
      <c r="B85" s="154"/>
      <c r="C85" s="154"/>
      <c r="D85" s="155" t="str">
        <f>IF(OR(B85="",C85=""),"",VLOOKUP(B85,DATA!$A:$B,2))</f>
        <v/>
      </c>
      <c r="E85" s="156"/>
      <c r="F85" s="157"/>
      <c r="G85" s="156"/>
      <c r="H85" s="153"/>
      <c r="I85" s="157"/>
      <c r="J85" s="150"/>
      <c r="K85" s="151" t="str">
        <f t="shared" si="3"/>
        <v/>
      </c>
      <c r="L85" s="151" t="str">
        <f t="shared" si="4"/>
        <v/>
      </c>
      <c r="M85" s="26"/>
      <c r="N85" s="149" t="str">
        <f>IF(L85="","",VLOOKUP(B85,DATA!$H$2:$I$10,2))</f>
        <v/>
      </c>
      <c r="O85" s="26"/>
    </row>
    <row r="86" spans="1:15" s="5" customFormat="1" ht="79.5" customHeight="1" x14ac:dyDescent="0.25">
      <c r="A86" s="158">
        <v>75</v>
      </c>
      <c r="B86" s="154"/>
      <c r="C86" s="154"/>
      <c r="D86" s="155" t="str">
        <f>IF(OR(B86="",C86=""),"",VLOOKUP(B86,DATA!$A:$B,2))</f>
        <v/>
      </c>
      <c r="E86" s="156"/>
      <c r="F86" s="157"/>
      <c r="G86" s="156"/>
      <c r="H86" s="153"/>
      <c r="I86" s="157"/>
      <c r="J86" s="150"/>
      <c r="K86" s="151" t="str">
        <f t="shared" si="3"/>
        <v/>
      </c>
      <c r="L86" s="151" t="str">
        <f t="shared" si="4"/>
        <v/>
      </c>
      <c r="M86" s="26"/>
      <c r="N86" s="149" t="str">
        <f>IF(L86="","",VLOOKUP(B86,DATA!$H$2:$I$10,2))</f>
        <v/>
      </c>
      <c r="O86" s="26"/>
    </row>
    <row r="87" spans="1:15" s="5" customFormat="1" ht="79.5" customHeight="1" x14ac:dyDescent="0.25">
      <c r="A87" s="158">
        <v>76</v>
      </c>
      <c r="B87" s="154"/>
      <c r="C87" s="154"/>
      <c r="D87" s="155" t="str">
        <f>IF(OR(B87="",C87=""),"",VLOOKUP(B87,DATA!$A:$B,2))</f>
        <v/>
      </c>
      <c r="E87" s="156"/>
      <c r="F87" s="157"/>
      <c r="G87" s="156"/>
      <c r="H87" s="153"/>
      <c r="I87" s="157"/>
      <c r="J87" s="150"/>
      <c r="K87" s="151" t="str">
        <f t="shared" si="3"/>
        <v/>
      </c>
      <c r="L87" s="151" t="str">
        <f t="shared" si="4"/>
        <v/>
      </c>
      <c r="M87" s="26"/>
      <c r="N87" s="149" t="str">
        <f>IF(L87="","",VLOOKUP(B87,DATA!$H$2:$I$10,2))</f>
        <v/>
      </c>
      <c r="O87" s="26"/>
    </row>
    <row r="88" spans="1:15" s="5" customFormat="1" ht="79.5" customHeight="1" x14ac:dyDescent="0.25">
      <c r="A88" s="158">
        <v>77</v>
      </c>
      <c r="B88" s="154"/>
      <c r="C88" s="154"/>
      <c r="D88" s="155" t="str">
        <f>IF(OR(B88="",C88=""),"",VLOOKUP(B88,DATA!$A:$B,2))</f>
        <v/>
      </c>
      <c r="E88" s="156"/>
      <c r="F88" s="157"/>
      <c r="G88" s="156"/>
      <c r="H88" s="153"/>
      <c r="I88" s="157"/>
      <c r="J88" s="150"/>
      <c r="K88" s="151" t="str">
        <f t="shared" si="3"/>
        <v/>
      </c>
      <c r="L88" s="151" t="str">
        <f t="shared" si="4"/>
        <v/>
      </c>
      <c r="M88" s="26"/>
      <c r="N88" s="149" t="str">
        <f>IF(L88="","",VLOOKUP(B88,DATA!$H$2:$I$10,2))</f>
        <v/>
      </c>
      <c r="O88" s="26"/>
    </row>
    <row r="89" spans="1:15" s="5" customFormat="1" ht="79.5" customHeight="1" x14ac:dyDescent="0.25">
      <c r="A89" s="158">
        <v>78</v>
      </c>
      <c r="B89" s="154"/>
      <c r="C89" s="154"/>
      <c r="D89" s="155" t="str">
        <f>IF(OR(B89="",C89=""),"",VLOOKUP(B89,DATA!$A:$B,2))</f>
        <v/>
      </c>
      <c r="E89" s="156"/>
      <c r="F89" s="157"/>
      <c r="G89" s="156"/>
      <c r="H89" s="153"/>
      <c r="I89" s="157"/>
      <c r="J89" s="150"/>
      <c r="K89" s="151" t="str">
        <f t="shared" si="3"/>
        <v/>
      </c>
      <c r="L89" s="151" t="str">
        <f t="shared" si="4"/>
        <v/>
      </c>
      <c r="M89" s="26"/>
      <c r="N89" s="149" t="str">
        <f>IF(L89="","",VLOOKUP(B89,DATA!$H$2:$I$10,2))</f>
        <v/>
      </c>
      <c r="O89" s="26"/>
    </row>
    <row r="90" spans="1:15" s="5" customFormat="1" ht="79.5" customHeight="1" x14ac:dyDescent="0.25">
      <c r="A90" s="158">
        <v>79</v>
      </c>
      <c r="B90" s="154"/>
      <c r="C90" s="154"/>
      <c r="D90" s="155" t="str">
        <f>IF(OR(B90="",C90=""),"",VLOOKUP(B90,DATA!$A:$B,2))</f>
        <v/>
      </c>
      <c r="E90" s="156"/>
      <c r="F90" s="157"/>
      <c r="G90" s="156"/>
      <c r="H90" s="153"/>
      <c r="I90" s="157"/>
      <c r="J90" s="150"/>
      <c r="K90" s="151" t="str">
        <f t="shared" si="3"/>
        <v/>
      </c>
      <c r="L90" s="151" t="str">
        <f t="shared" si="4"/>
        <v/>
      </c>
      <c r="M90" s="26"/>
      <c r="N90" s="149" t="str">
        <f>IF(L90="","",VLOOKUP(B90,DATA!$H$2:$I$10,2))</f>
        <v/>
      </c>
      <c r="O90" s="26"/>
    </row>
    <row r="91" spans="1:15" s="5" customFormat="1" ht="79.5" customHeight="1" x14ac:dyDescent="0.25">
      <c r="A91" s="158">
        <v>80</v>
      </c>
      <c r="B91" s="154"/>
      <c r="C91" s="154"/>
      <c r="D91" s="155" t="str">
        <f>IF(OR(B91="",C91=""),"",VLOOKUP(B91,DATA!$A:$B,2))</f>
        <v/>
      </c>
      <c r="E91" s="156"/>
      <c r="F91" s="157"/>
      <c r="G91" s="156"/>
      <c r="H91" s="153"/>
      <c r="I91" s="157"/>
      <c r="J91" s="150"/>
      <c r="K91" s="151" t="str">
        <f t="shared" si="3"/>
        <v/>
      </c>
      <c r="L91" s="151" t="str">
        <f t="shared" si="4"/>
        <v/>
      </c>
      <c r="M91" s="26"/>
      <c r="N91" s="149" t="str">
        <f>IF(L91="","",VLOOKUP(B91,DATA!$H$2:$I$10,2))</f>
        <v/>
      </c>
      <c r="O91" s="26"/>
    </row>
    <row r="92" spans="1:15" s="5" customFormat="1" ht="79.5" customHeight="1" x14ac:dyDescent="0.25">
      <c r="A92" s="158">
        <v>81</v>
      </c>
      <c r="B92" s="154"/>
      <c r="C92" s="154"/>
      <c r="D92" s="155" t="str">
        <f>IF(OR(B92="",C92=""),"",VLOOKUP(B92,DATA!$A:$B,2))</f>
        <v/>
      </c>
      <c r="E92" s="156"/>
      <c r="F92" s="157"/>
      <c r="G92" s="156"/>
      <c r="H92" s="153"/>
      <c r="I92" s="157"/>
      <c r="J92" s="150"/>
      <c r="K92" s="151" t="str">
        <f t="shared" si="3"/>
        <v/>
      </c>
      <c r="L92" s="151" t="str">
        <f t="shared" si="4"/>
        <v/>
      </c>
      <c r="M92" s="26"/>
      <c r="N92" s="149" t="str">
        <f>IF(L92="","",VLOOKUP(B92,DATA!$H$2:$I$10,2))</f>
        <v/>
      </c>
      <c r="O92" s="26"/>
    </row>
    <row r="93" spans="1:15" s="5" customFormat="1" ht="79.5" customHeight="1" x14ac:dyDescent="0.25">
      <c r="A93" s="158">
        <v>82</v>
      </c>
      <c r="B93" s="154"/>
      <c r="C93" s="154"/>
      <c r="D93" s="155" t="str">
        <f>IF(OR(B93="",C93=""),"",VLOOKUP(B93,DATA!$A:$B,2))</f>
        <v/>
      </c>
      <c r="E93" s="156"/>
      <c r="F93" s="157"/>
      <c r="G93" s="156"/>
      <c r="H93" s="153"/>
      <c r="I93" s="157"/>
      <c r="J93" s="150"/>
      <c r="K93" s="151" t="str">
        <f t="shared" si="3"/>
        <v/>
      </c>
      <c r="L93" s="151" t="str">
        <f t="shared" si="4"/>
        <v/>
      </c>
      <c r="M93" s="26"/>
      <c r="N93" s="149" t="str">
        <f>IF(L93="","",VLOOKUP(B93,DATA!$H$2:$I$10,2))</f>
        <v/>
      </c>
      <c r="O93" s="26"/>
    </row>
    <row r="94" spans="1:15" s="5" customFormat="1" ht="79.5" customHeight="1" x14ac:dyDescent="0.25">
      <c r="A94" s="158">
        <v>83</v>
      </c>
      <c r="B94" s="154"/>
      <c r="C94" s="154"/>
      <c r="D94" s="155" t="str">
        <f>IF(OR(B94="",C94=""),"",VLOOKUP(B94,DATA!$A:$B,2))</f>
        <v/>
      </c>
      <c r="E94" s="156"/>
      <c r="F94" s="157"/>
      <c r="G94" s="156"/>
      <c r="H94" s="153"/>
      <c r="I94" s="157"/>
      <c r="J94" s="150"/>
      <c r="K94" s="151" t="str">
        <f t="shared" si="3"/>
        <v/>
      </c>
      <c r="L94" s="151" t="str">
        <f t="shared" si="4"/>
        <v/>
      </c>
      <c r="M94" s="26"/>
      <c r="N94" s="149" t="str">
        <f>IF(L94="","",VLOOKUP(B94,DATA!$H$2:$I$10,2))</f>
        <v/>
      </c>
      <c r="O94" s="26"/>
    </row>
    <row r="95" spans="1:15" s="5" customFormat="1" ht="79.5" customHeight="1" x14ac:dyDescent="0.25">
      <c r="A95" s="158">
        <v>84</v>
      </c>
      <c r="B95" s="154"/>
      <c r="C95" s="154"/>
      <c r="D95" s="155" t="str">
        <f>IF(OR(B95="",C95=""),"",VLOOKUP(B95,DATA!$A:$B,2))</f>
        <v/>
      </c>
      <c r="E95" s="156"/>
      <c r="F95" s="157"/>
      <c r="G95" s="156"/>
      <c r="H95" s="153"/>
      <c r="I95" s="157"/>
      <c r="J95" s="150"/>
      <c r="K95" s="151" t="str">
        <f t="shared" si="3"/>
        <v/>
      </c>
      <c r="L95" s="151" t="str">
        <f t="shared" si="4"/>
        <v/>
      </c>
      <c r="M95" s="26"/>
      <c r="N95" s="149" t="str">
        <f>IF(L95="","",VLOOKUP(B95,DATA!$H$2:$I$10,2))</f>
        <v/>
      </c>
      <c r="O95" s="26"/>
    </row>
    <row r="96" spans="1:15" s="5" customFormat="1" ht="79.5" customHeight="1" x14ac:dyDescent="0.25">
      <c r="A96" s="158">
        <v>85</v>
      </c>
      <c r="B96" s="154"/>
      <c r="C96" s="154"/>
      <c r="D96" s="155" t="str">
        <f>IF(OR(B96="",C96=""),"",VLOOKUP(B96,DATA!$A:$B,2))</f>
        <v/>
      </c>
      <c r="E96" s="156"/>
      <c r="F96" s="157"/>
      <c r="G96" s="156"/>
      <c r="H96" s="153"/>
      <c r="I96" s="157"/>
      <c r="J96" s="150"/>
      <c r="K96" s="151" t="str">
        <f t="shared" si="3"/>
        <v/>
      </c>
      <c r="L96" s="151" t="str">
        <f t="shared" si="4"/>
        <v/>
      </c>
      <c r="M96" s="26"/>
      <c r="N96" s="149" t="str">
        <f>IF(L96="","",VLOOKUP(B96,DATA!$H$2:$I$10,2))</f>
        <v/>
      </c>
      <c r="O96" s="26"/>
    </row>
    <row r="97" spans="1:15" s="5" customFormat="1" ht="79.5" customHeight="1" x14ac:dyDescent="0.25">
      <c r="A97" s="158">
        <v>86</v>
      </c>
      <c r="B97" s="154"/>
      <c r="C97" s="154"/>
      <c r="D97" s="155" t="str">
        <f>IF(OR(B97="",C97=""),"",VLOOKUP(B97,DATA!$A:$B,2))</f>
        <v/>
      </c>
      <c r="E97" s="156"/>
      <c r="F97" s="157"/>
      <c r="G97" s="156"/>
      <c r="H97" s="153"/>
      <c r="I97" s="157"/>
      <c r="J97" s="150"/>
      <c r="K97" s="151" t="str">
        <f t="shared" si="3"/>
        <v/>
      </c>
      <c r="L97" s="151" t="str">
        <f t="shared" si="4"/>
        <v/>
      </c>
      <c r="M97" s="26"/>
      <c r="N97" s="149" t="str">
        <f>IF(L97="","",VLOOKUP(B97,DATA!$H$2:$I$10,2))</f>
        <v/>
      </c>
      <c r="O97" s="26"/>
    </row>
    <row r="98" spans="1:15" s="5" customFormat="1" ht="79.5" customHeight="1" x14ac:dyDescent="0.25">
      <c r="A98" s="158">
        <v>87</v>
      </c>
      <c r="B98" s="154"/>
      <c r="C98" s="154"/>
      <c r="D98" s="155" t="str">
        <f>IF(OR(B98="",C98=""),"",VLOOKUP(B98,DATA!$A:$B,2))</f>
        <v/>
      </c>
      <c r="E98" s="156"/>
      <c r="F98" s="157"/>
      <c r="G98" s="156"/>
      <c r="H98" s="153"/>
      <c r="I98" s="157"/>
      <c r="J98" s="150"/>
      <c r="K98" s="151" t="str">
        <f t="shared" si="3"/>
        <v/>
      </c>
      <c r="L98" s="151" t="str">
        <f t="shared" si="4"/>
        <v/>
      </c>
      <c r="M98" s="26"/>
      <c r="N98" s="149" t="str">
        <f>IF(L98="","",VLOOKUP(B98,DATA!$H$2:$I$10,2))</f>
        <v/>
      </c>
      <c r="O98" s="26"/>
    </row>
    <row r="99" spans="1:15" s="5" customFormat="1" ht="79.5" customHeight="1" x14ac:dyDescent="0.25">
      <c r="A99" s="158">
        <v>88</v>
      </c>
      <c r="B99" s="154"/>
      <c r="C99" s="154"/>
      <c r="D99" s="155" t="str">
        <f>IF(OR(B99="",C99=""),"",VLOOKUP(B99,DATA!$A:$B,2))</f>
        <v/>
      </c>
      <c r="E99" s="156"/>
      <c r="F99" s="157"/>
      <c r="G99" s="156"/>
      <c r="H99" s="153"/>
      <c r="I99" s="157"/>
      <c r="J99" s="150"/>
      <c r="K99" s="151" t="str">
        <f t="shared" si="3"/>
        <v/>
      </c>
      <c r="L99" s="151" t="str">
        <f t="shared" si="4"/>
        <v/>
      </c>
      <c r="M99" s="26"/>
      <c r="N99" s="149" t="str">
        <f>IF(L99="","",VLOOKUP(B99,DATA!$H$2:$I$10,2))</f>
        <v/>
      </c>
      <c r="O99" s="26"/>
    </row>
    <row r="100" spans="1:15" s="5" customFormat="1" ht="79.5" customHeight="1" x14ac:dyDescent="0.25">
      <c r="A100" s="158">
        <v>89</v>
      </c>
      <c r="B100" s="154"/>
      <c r="C100" s="154"/>
      <c r="D100" s="155" t="str">
        <f>IF(OR(B100="",C100=""),"",VLOOKUP(B100,DATA!$A:$B,2))</f>
        <v/>
      </c>
      <c r="E100" s="156"/>
      <c r="F100" s="157"/>
      <c r="G100" s="156"/>
      <c r="H100" s="153"/>
      <c r="I100" s="157"/>
      <c r="J100" s="150"/>
      <c r="K100" s="151" t="str">
        <f t="shared" si="3"/>
        <v/>
      </c>
      <c r="L100" s="151" t="str">
        <f t="shared" si="4"/>
        <v/>
      </c>
      <c r="M100" s="26"/>
      <c r="N100" s="149" t="str">
        <f>IF(L100="","",VLOOKUP(B100,DATA!$H$2:$I$10,2))</f>
        <v/>
      </c>
      <c r="O100" s="26"/>
    </row>
    <row r="101" spans="1:15" s="5" customFormat="1" ht="79.5" customHeight="1" x14ac:dyDescent="0.25">
      <c r="A101" s="158">
        <v>90</v>
      </c>
      <c r="B101" s="154"/>
      <c r="C101" s="154"/>
      <c r="D101" s="155" t="str">
        <f>IF(OR(B101="",C101=""),"",VLOOKUP(B101,DATA!$A:$B,2))</f>
        <v/>
      </c>
      <c r="E101" s="156"/>
      <c r="F101" s="157"/>
      <c r="G101" s="156"/>
      <c r="H101" s="153"/>
      <c r="I101" s="157"/>
      <c r="J101" s="150"/>
      <c r="K101" s="151" t="str">
        <f t="shared" si="3"/>
        <v/>
      </c>
      <c r="L101" s="151" t="str">
        <f t="shared" si="4"/>
        <v/>
      </c>
      <c r="M101" s="26"/>
      <c r="N101" s="149" t="str">
        <f>IF(L101="","",VLOOKUP(B101,DATA!$H$2:$I$10,2))</f>
        <v/>
      </c>
      <c r="O101" s="26"/>
    </row>
    <row r="102" spans="1:15" s="5" customFormat="1" ht="79.5" customHeight="1" x14ac:dyDescent="0.25">
      <c r="A102" s="158">
        <v>91</v>
      </c>
      <c r="B102" s="154"/>
      <c r="C102" s="154"/>
      <c r="D102" s="155" t="str">
        <f>IF(OR(B102="",C102=""),"",VLOOKUP(B102,DATA!$A:$B,2))</f>
        <v/>
      </c>
      <c r="E102" s="156"/>
      <c r="F102" s="157"/>
      <c r="G102" s="156"/>
      <c r="H102" s="153"/>
      <c r="I102" s="157"/>
      <c r="J102" s="150"/>
      <c r="K102" s="151" t="str">
        <f t="shared" si="3"/>
        <v/>
      </c>
      <c r="L102" s="151" t="str">
        <f t="shared" si="4"/>
        <v/>
      </c>
      <c r="M102" s="26"/>
      <c r="N102" s="149" t="str">
        <f>IF(L102="","",VLOOKUP(B102,DATA!$H$2:$I$10,2))</f>
        <v/>
      </c>
      <c r="O102" s="26"/>
    </row>
    <row r="103" spans="1:15" s="5" customFormat="1" ht="79.5" customHeight="1" x14ac:dyDescent="0.25">
      <c r="A103" s="158">
        <v>92</v>
      </c>
      <c r="B103" s="154"/>
      <c r="C103" s="154"/>
      <c r="D103" s="155" t="str">
        <f>IF(OR(B103="",C103=""),"",VLOOKUP(B103,DATA!$A:$B,2))</f>
        <v/>
      </c>
      <c r="E103" s="156"/>
      <c r="F103" s="157"/>
      <c r="G103" s="156"/>
      <c r="H103" s="153"/>
      <c r="I103" s="157"/>
      <c r="J103" s="150"/>
      <c r="K103" s="151" t="str">
        <f t="shared" si="3"/>
        <v/>
      </c>
      <c r="L103" s="151" t="str">
        <f t="shared" si="4"/>
        <v/>
      </c>
      <c r="M103" s="26"/>
      <c r="N103" s="149" t="str">
        <f>IF(L103="","",VLOOKUP(B103,DATA!$H$2:$I$10,2))</f>
        <v/>
      </c>
      <c r="O103" s="26"/>
    </row>
    <row r="104" spans="1:15" s="5" customFormat="1" ht="79.5" customHeight="1" x14ac:dyDescent="0.25">
      <c r="A104" s="158">
        <v>93</v>
      </c>
      <c r="B104" s="154"/>
      <c r="C104" s="154"/>
      <c r="D104" s="155" t="str">
        <f>IF(OR(B104="",C104=""),"",VLOOKUP(B104,DATA!$A:$B,2))</f>
        <v/>
      </c>
      <c r="E104" s="156"/>
      <c r="F104" s="157"/>
      <c r="G104" s="156"/>
      <c r="H104" s="153"/>
      <c r="I104" s="157"/>
      <c r="J104" s="150"/>
      <c r="K104" s="151" t="str">
        <f t="shared" si="3"/>
        <v/>
      </c>
      <c r="L104" s="151" t="str">
        <f t="shared" si="4"/>
        <v/>
      </c>
      <c r="M104" s="26"/>
      <c r="N104" s="149" t="str">
        <f>IF(L104="","",VLOOKUP(B104,DATA!$H$2:$I$10,2))</f>
        <v/>
      </c>
      <c r="O104" s="26"/>
    </row>
    <row r="105" spans="1:15" s="5" customFormat="1" ht="79.5" customHeight="1" x14ac:dyDescent="0.25">
      <c r="A105" s="158">
        <v>94</v>
      </c>
      <c r="B105" s="154"/>
      <c r="C105" s="154"/>
      <c r="D105" s="155" t="str">
        <f>IF(OR(B105="",C105=""),"",VLOOKUP(B105,DATA!$A:$B,2))</f>
        <v/>
      </c>
      <c r="E105" s="156"/>
      <c r="F105" s="157"/>
      <c r="G105" s="156"/>
      <c r="H105" s="153"/>
      <c r="I105" s="157"/>
      <c r="J105" s="150"/>
      <c r="K105" s="151" t="str">
        <f t="shared" si="3"/>
        <v/>
      </c>
      <c r="L105" s="151" t="str">
        <f t="shared" si="4"/>
        <v/>
      </c>
      <c r="M105" s="26"/>
      <c r="N105" s="149" t="str">
        <f>IF(L105="","",VLOOKUP(B105,DATA!$H$2:$I$10,2))</f>
        <v/>
      </c>
      <c r="O105" s="26"/>
    </row>
    <row r="106" spans="1:15" s="5" customFormat="1" ht="79.5" customHeight="1" x14ac:dyDescent="0.25">
      <c r="A106" s="158">
        <v>95</v>
      </c>
      <c r="B106" s="154"/>
      <c r="C106" s="154"/>
      <c r="D106" s="155" t="str">
        <f>IF(OR(B106="",C106=""),"",VLOOKUP(B106,DATA!$A:$B,2))</f>
        <v/>
      </c>
      <c r="E106" s="156"/>
      <c r="F106" s="157"/>
      <c r="G106" s="156"/>
      <c r="H106" s="153"/>
      <c r="I106" s="157"/>
      <c r="J106" s="150"/>
      <c r="K106" s="151" t="str">
        <f t="shared" si="3"/>
        <v/>
      </c>
      <c r="L106" s="151" t="str">
        <f t="shared" si="4"/>
        <v/>
      </c>
      <c r="M106" s="26"/>
      <c r="N106" s="149" t="str">
        <f>IF(L106="","",VLOOKUP(B106,DATA!$H$2:$I$10,2))</f>
        <v/>
      </c>
      <c r="O106" s="26"/>
    </row>
    <row r="107" spans="1:15" s="5" customFormat="1" ht="79.5" customHeight="1" x14ac:dyDescent="0.25">
      <c r="A107" s="158">
        <v>96</v>
      </c>
      <c r="B107" s="154"/>
      <c r="C107" s="154"/>
      <c r="D107" s="155" t="str">
        <f>IF(OR(B107="",C107=""),"",VLOOKUP(B107,DATA!$A:$B,2))</f>
        <v/>
      </c>
      <c r="E107" s="156"/>
      <c r="F107" s="157"/>
      <c r="G107" s="156"/>
      <c r="H107" s="153"/>
      <c r="I107" s="157"/>
      <c r="J107" s="150"/>
      <c r="K107" s="151" t="str">
        <f t="shared" si="3"/>
        <v/>
      </c>
      <c r="L107" s="151" t="str">
        <f t="shared" si="4"/>
        <v/>
      </c>
      <c r="M107" s="26"/>
      <c r="N107" s="149" t="str">
        <f>IF(L107="","",VLOOKUP(B107,DATA!$H$2:$I$10,2))</f>
        <v/>
      </c>
      <c r="O107" s="26"/>
    </row>
    <row r="108" spans="1:15" s="5" customFormat="1" ht="79.5" customHeight="1" x14ac:dyDescent="0.25">
      <c r="A108" s="158">
        <v>97</v>
      </c>
      <c r="B108" s="154"/>
      <c r="C108" s="154"/>
      <c r="D108" s="155" t="str">
        <f>IF(OR(B108="",C108=""),"",VLOOKUP(B108,DATA!$A:$B,2))</f>
        <v/>
      </c>
      <c r="E108" s="156"/>
      <c r="F108" s="157"/>
      <c r="G108" s="156"/>
      <c r="H108" s="153"/>
      <c r="I108" s="157"/>
      <c r="J108" s="150"/>
      <c r="K108" s="151" t="str">
        <f t="shared" si="3"/>
        <v/>
      </c>
      <c r="L108" s="151" t="str">
        <f t="shared" si="4"/>
        <v/>
      </c>
      <c r="M108" s="26"/>
      <c r="N108" s="149" t="str">
        <f>IF(L108="","",VLOOKUP(B108,DATA!$H$2:$I$10,2))</f>
        <v/>
      </c>
      <c r="O108" s="26"/>
    </row>
    <row r="109" spans="1:15" s="5" customFormat="1" ht="79.5" customHeight="1" x14ac:dyDescent="0.25">
      <c r="A109" s="158">
        <v>98</v>
      </c>
      <c r="B109" s="154"/>
      <c r="C109" s="154"/>
      <c r="D109" s="155" t="str">
        <f>IF(OR(B109="",C109=""),"",VLOOKUP(B109,DATA!$A:$B,2))</f>
        <v/>
      </c>
      <c r="E109" s="156"/>
      <c r="F109" s="157"/>
      <c r="G109" s="156"/>
      <c r="H109" s="153"/>
      <c r="I109" s="157"/>
      <c r="J109" s="150"/>
      <c r="K109" s="151" t="str">
        <f t="shared" si="3"/>
        <v/>
      </c>
      <c r="L109" s="151" t="str">
        <f t="shared" si="4"/>
        <v/>
      </c>
      <c r="M109" s="26"/>
      <c r="N109" s="149" t="str">
        <f>IF(L109="","",VLOOKUP(B109,DATA!$H$2:$I$10,2))</f>
        <v/>
      </c>
      <c r="O109" s="26"/>
    </row>
    <row r="110" spans="1:15" s="5" customFormat="1" ht="79.5" customHeight="1" x14ac:dyDescent="0.25">
      <c r="A110" s="158">
        <v>99</v>
      </c>
      <c r="B110" s="154"/>
      <c r="C110" s="154"/>
      <c r="D110" s="155" t="str">
        <f>IF(OR(B110="",C110=""),"",VLOOKUP(B110,DATA!$A:$B,2))</f>
        <v/>
      </c>
      <c r="E110" s="156"/>
      <c r="F110" s="157"/>
      <c r="G110" s="156"/>
      <c r="H110" s="153"/>
      <c r="I110" s="157"/>
      <c r="J110" s="150"/>
      <c r="K110" s="151" t="str">
        <f t="shared" si="3"/>
        <v/>
      </c>
      <c r="L110" s="151" t="str">
        <f t="shared" si="4"/>
        <v/>
      </c>
      <c r="M110" s="26"/>
      <c r="N110" s="149" t="str">
        <f>IF(L110="","",VLOOKUP(B110,DATA!$H$2:$I$10,2))</f>
        <v/>
      </c>
      <c r="O110" s="26"/>
    </row>
    <row r="111" spans="1:15" s="5" customFormat="1" ht="79.5" customHeight="1" x14ac:dyDescent="0.25">
      <c r="A111" s="158">
        <v>100</v>
      </c>
      <c r="B111" s="154"/>
      <c r="C111" s="154"/>
      <c r="D111" s="155" t="str">
        <f>IF(OR(B111="",C111=""),"",VLOOKUP(B111,DATA!$A:$B,2))</f>
        <v/>
      </c>
      <c r="E111" s="156"/>
      <c r="F111" s="157"/>
      <c r="G111" s="156"/>
      <c r="H111" s="153"/>
      <c r="I111" s="157"/>
      <c r="J111" s="150"/>
      <c r="K111" s="151" t="str">
        <f t="shared" si="3"/>
        <v/>
      </c>
      <c r="L111" s="151" t="str">
        <f t="shared" si="4"/>
        <v/>
      </c>
      <c r="M111" s="26"/>
      <c r="N111" s="149" t="str">
        <f>IF(L111="","",VLOOKUP(B111,DATA!$H$2:$I$10,2))</f>
        <v/>
      </c>
      <c r="O111" s="26"/>
    </row>
    <row r="112" spans="1:15" s="5" customFormat="1" ht="79.5" customHeight="1" x14ac:dyDescent="0.25">
      <c r="A112" s="158">
        <v>101</v>
      </c>
      <c r="B112" s="154"/>
      <c r="C112" s="154"/>
      <c r="D112" s="155" t="str">
        <f>IF(OR(B112="",C112=""),"",VLOOKUP(B112,DATA!$A:$B,2))</f>
        <v/>
      </c>
      <c r="E112" s="156"/>
      <c r="F112" s="157"/>
      <c r="G112" s="156"/>
      <c r="H112" s="153"/>
      <c r="I112" s="157"/>
      <c r="J112" s="150"/>
      <c r="K112" s="151" t="str">
        <f t="shared" si="3"/>
        <v/>
      </c>
      <c r="L112" s="151" t="str">
        <f t="shared" si="4"/>
        <v/>
      </c>
      <c r="M112" s="26"/>
      <c r="N112" s="149" t="str">
        <f>IF(L112="","",VLOOKUP(B112,DATA!$H$2:$I$10,2))</f>
        <v/>
      </c>
      <c r="O112" s="26"/>
    </row>
    <row r="113" spans="1:15" s="5" customFormat="1" ht="79.5" customHeight="1" x14ac:dyDescent="0.25">
      <c r="A113" s="158">
        <v>102</v>
      </c>
      <c r="B113" s="154"/>
      <c r="C113" s="154"/>
      <c r="D113" s="155" t="str">
        <f>IF(OR(B113="",C113=""),"",VLOOKUP(B113,DATA!$A:$B,2))</f>
        <v/>
      </c>
      <c r="E113" s="156"/>
      <c r="F113" s="157"/>
      <c r="G113" s="156"/>
      <c r="H113" s="153"/>
      <c r="I113" s="157"/>
      <c r="J113" s="150"/>
      <c r="K113" s="151" t="str">
        <f t="shared" si="3"/>
        <v/>
      </c>
      <c r="L113" s="151" t="str">
        <f t="shared" si="4"/>
        <v/>
      </c>
      <c r="M113" s="26"/>
      <c r="N113" s="149" t="str">
        <f>IF(L113="","",VLOOKUP(B113,DATA!$H$2:$I$10,2))</f>
        <v/>
      </c>
      <c r="O113" s="26"/>
    </row>
    <row r="114" spans="1:15" s="5" customFormat="1" ht="79.5" customHeight="1" x14ac:dyDescent="0.25">
      <c r="A114" s="158">
        <v>103</v>
      </c>
      <c r="B114" s="154"/>
      <c r="C114" s="154"/>
      <c r="D114" s="155" t="str">
        <f>IF(OR(B114="",C114=""),"",VLOOKUP(B114,DATA!$A:$B,2))</f>
        <v/>
      </c>
      <c r="E114" s="156"/>
      <c r="F114" s="157"/>
      <c r="G114" s="156"/>
      <c r="H114" s="153"/>
      <c r="I114" s="157"/>
      <c r="J114" s="150"/>
      <c r="K114" s="151" t="str">
        <f t="shared" si="3"/>
        <v/>
      </c>
      <c r="L114" s="151" t="str">
        <f t="shared" si="4"/>
        <v/>
      </c>
      <c r="M114" s="26"/>
      <c r="N114" s="149" t="str">
        <f>IF(L114="","",VLOOKUP(B114,DATA!$H$2:$I$10,2))</f>
        <v/>
      </c>
      <c r="O114" s="26"/>
    </row>
    <row r="115" spans="1:15" s="5" customFormat="1" ht="79.5" customHeight="1" x14ac:dyDescent="0.25">
      <c r="A115" s="158">
        <v>104</v>
      </c>
      <c r="B115" s="154"/>
      <c r="C115" s="154"/>
      <c r="D115" s="155" t="str">
        <f>IF(OR(B115="",C115=""),"",VLOOKUP(B115,DATA!$A:$B,2))</f>
        <v/>
      </c>
      <c r="E115" s="156"/>
      <c r="F115" s="157"/>
      <c r="G115" s="156"/>
      <c r="H115" s="153"/>
      <c r="I115" s="157"/>
      <c r="J115" s="150"/>
      <c r="K115" s="151" t="str">
        <f t="shared" si="3"/>
        <v/>
      </c>
      <c r="L115" s="151" t="str">
        <f t="shared" si="4"/>
        <v/>
      </c>
      <c r="M115" s="26"/>
      <c r="N115" s="149" t="str">
        <f>IF(L115="","",VLOOKUP(B115,DATA!$H$2:$I$10,2))</f>
        <v/>
      </c>
      <c r="O115" s="26"/>
    </row>
    <row r="116" spans="1:15" s="5" customFormat="1" ht="79.5" customHeight="1" x14ac:dyDescent="0.25">
      <c r="A116" s="158">
        <v>105</v>
      </c>
      <c r="B116" s="154"/>
      <c r="C116" s="154"/>
      <c r="D116" s="155" t="str">
        <f>IF(OR(B116="",C116=""),"",VLOOKUP(B116,DATA!$A:$B,2))</f>
        <v/>
      </c>
      <c r="E116" s="156"/>
      <c r="F116" s="157"/>
      <c r="G116" s="156"/>
      <c r="H116" s="153"/>
      <c r="I116" s="157"/>
      <c r="J116" s="150"/>
      <c r="K116" s="151" t="str">
        <f t="shared" si="3"/>
        <v/>
      </c>
      <c r="L116" s="151" t="str">
        <f t="shared" si="4"/>
        <v/>
      </c>
      <c r="M116" s="26"/>
      <c r="N116" s="149" t="str">
        <f>IF(L116="","",VLOOKUP(B116,DATA!$H$2:$I$10,2))</f>
        <v/>
      </c>
      <c r="O116" s="26"/>
    </row>
    <row r="117" spans="1:15" s="5" customFormat="1" ht="79.5" customHeight="1" x14ac:dyDescent="0.25">
      <c r="A117" s="158">
        <v>106</v>
      </c>
      <c r="B117" s="154"/>
      <c r="C117" s="154"/>
      <c r="D117" s="155" t="str">
        <f>IF(OR(B117="",C117=""),"",VLOOKUP(B117,DATA!$A:$B,2))</f>
        <v/>
      </c>
      <c r="E117" s="156"/>
      <c r="F117" s="157"/>
      <c r="G117" s="156"/>
      <c r="H117" s="153"/>
      <c r="I117" s="157"/>
      <c r="J117" s="150"/>
      <c r="K117" s="151" t="str">
        <f t="shared" si="3"/>
        <v/>
      </c>
      <c r="L117" s="151" t="str">
        <f t="shared" si="4"/>
        <v/>
      </c>
      <c r="M117" s="26"/>
      <c r="N117" s="149" t="str">
        <f>IF(L117="","",VLOOKUP(B117,DATA!$H$2:$I$10,2))</f>
        <v/>
      </c>
      <c r="O117" s="26"/>
    </row>
    <row r="118" spans="1:15" s="5" customFormat="1" ht="79.5" customHeight="1" x14ac:dyDescent="0.25">
      <c r="A118" s="158">
        <v>107</v>
      </c>
      <c r="B118" s="154"/>
      <c r="C118" s="154"/>
      <c r="D118" s="155" t="str">
        <f>IF(OR(B118="",C118=""),"",VLOOKUP(B118,DATA!$A:$B,2))</f>
        <v/>
      </c>
      <c r="E118" s="156"/>
      <c r="F118" s="157"/>
      <c r="G118" s="156"/>
      <c r="H118" s="153"/>
      <c r="I118" s="157"/>
      <c r="J118" s="150"/>
      <c r="K118" s="151" t="str">
        <f t="shared" si="3"/>
        <v/>
      </c>
      <c r="L118" s="151" t="str">
        <f t="shared" si="4"/>
        <v/>
      </c>
      <c r="M118" s="26"/>
      <c r="N118" s="149" t="str">
        <f>IF(L118="","",VLOOKUP(B118,DATA!$H$2:$I$10,2))</f>
        <v/>
      </c>
      <c r="O118" s="26"/>
    </row>
    <row r="119" spans="1:15" s="5" customFormat="1" ht="79.5" customHeight="1" x14ac:dyDescent="0.25">
      <c r="A119" s="158">
        <v>108</v>
      </c>
      <c r="B119" s="154"/>
      <c r="C119" s="154"/>
      <c r="D119" s="155" t="str">
        <f>IF(OR(B119="",C119=""),"",VLOOKUP(B119,DATA!$A:$B,2))</f>
        <v/>
      </c>
      <c r="E119" s="156"/>
      <c r="F119" s="157"/>
      <c r="G119" s="156"/>
      <c r="H119" s="153"/>
      <c r="I119" s="157"/>
      <c r="J119" s="150"/>
      <c r="K119" s="151" t="str">
        <f t="shared" si="3"/>
        <v/>
      </c>
      <c r="L119" s="151" t="str">
        <f t="shared" si="4"/>
        <v/>
      </c>
      <c r="M119" s="26"/>
      <c r="N119" s="149" t="str">
        <f>IF(L119="","",VLOOKUP(B119,DATA!$H$2:$I$10,2))</f>
        <v/>
      </c>
      <c r="O119" s="26"/>
    </row>
    <row r="120" spans="1:15" s="5" customFormat="1" ht="79.5" customHeight="1" x14ac:dyDescent="0.25">
      <c r="A120" s="158">
        <v>109</v>
      </c>
      <c r="B120" s="154"/>
      <c r="C120" s="154"/>
      <c r="D120" s="155" t="str">
        <f>IF(OR(B120="",C120=""),"",VLOOKUP(B120,DATA!$A:$B,2))</f>
        <v/>
      </c>
      <c r="E120" s="156"/>
      <c r="F120" s="157"/>
      <c r="G120" s="156"/>
      <c r="H120" s="153"/>
      <c r="I120" s="157"/>
      <c r="J120" s="150"/>
      <c r="K120" s="151" t="str">
        <f t="shared" si="3"/>
        <v/>
      </c>
      <c r="L120" s="151" t="str">
        <f t="shared" si="4"/>
        <v/>
      </c>
      <c r="M120" s="26"/>
      <c r="N120" s="149" t="str">
        <f>IF(L120="","",VLOOKUP(B120,DATA!$H$2:$I$10,2))</f>
        <v/>
      </c>
      <c r="O120" s="26"/>
    </row>
    <row r="121" spans="1:15" s="5" customFormat="1" ht="79.5" customHeight="1" x14ac:dyDescent="0.25">
      <c r="A121" s="158">
        <v>110</v>
      </c>
      <c r="B121" s="154"/>
      <c r="C121" s="154"/>
      <c r="D121" s="155" t="str">
        <f>IF(OR(B121="",C121=""),"",VLOOKUP(B121,DATA!$A:$B,2))</f>
        <v/>
      </c>
      <c r="E121" s="156"/>
      <c r="F121" s="157"/>
      <c r="G121" s="156"/>
      <c r="H121" s="153"/>
      <c r="I121" s="157"/>
      <c r="J121" s="150"/>
      <c r="K121" s="151" t="str">
        <f t="shared" si="3"/>
        <v/>
      </c>
      <c r="L121" s="151" t="str">
        <f t="shared" si="4"/>
        <v/>
      </c>
      <c r="M121" s="26"/>
      <c r="N121" s="149" t="str">
        <f>IF(L121="","",VLOOKUP(B121,DATA!$H$2:$I$10,2))</f>
        <v/>
      </c>
      <c r="O121" s="26"/>
    </row>
    <row r="122" spans="1:15" s="5" customFormat="1" ht="79.5" customHeight="1" x14ac:dyDescent="0.25">
      <c r="A122" s="158">
        <v>111</v>
      </c>
      <c r="B122" s="154"/>
      <c r="C122" s="154"/>
      <c r="D122" s="155" t="str">
        <f>IF(OR(B122="",C122=""),"",VLOOKUP(B122,DATA!$A:$B,2))</f>
        <v/>
      </c>
      <c r="E122" s="156"/>
      <c r="F122" s="157"/>
      <c r="G122" s="156"/>
      <c r="H122" s="153"/>
      <c r="I122" s="157"/>
      <c r="J122" s="150"/>
      <c r="K122" s="151" t="str">
        <f t="shared" si="3"/>
        <v/>
      </c>
      <c r="L122" s="151" t="str">
        <f t="shared" si="4"/>
        <v/>
      </c>
      <c r="M122" s="26"/>
      <c r="N122" s="149" t="str">
        <f>IF(L122="","",VLOOKUP(B122,DATA!$H$2:$I$10,2))</f>
        <v/>
      </c>
      <c r="O122" s="26"/>
    </row>
    <row r="123" spans="1:15" s="5" customFormat="1" ht="79.5" customHeight="1" x14ac:dyDescent="0.25">
      <c r="A123" s="158">
        <v>112</v>
      </c>
      <c r="B123" s="154"/>
      <c r="C123" s="154"/>
      <c r="D123" s="155" t="str">
        <f>IF(OR(B123="",C123=""),"",VLOOKUP(B123,DATA!$A:$B,2))</f>
        <v/>
      </c>
      <c r="E123" s="156"/>
      <c r="F123" s="157"/>
      <c r="G123" s="156"/>
      <c r="H123" s="153"/>
      <c r="I123" s="157"/>
      <c r="J123" s="150"/>
      <c r="K123" s="151" t="str">
        <f t="shared" si="3"/>
        <v/>
      </c>
      <c r="L123" s="151" t="str">
        <f t="shared" si="4"/>
        <v/>
      </c>
      <c r="M123" s="26"/>
      <c r="N123" s="149" t="str">
        <f>IF(L123="","",VLOOKUP(B123,DATA!$H$2:$I$10,2))</f>
        <v/>
      </c>
      <c r="O123" s="26"/>
    </row>
    <row r="124" spans="1:15" s="5" customFormat="1" ht="79.5" customHeight="1" x14ac:dyDescent="0.25">
      <c r="A124" s="158">
        <v>113</v>
      </c>
      <c r="B124" s="154"/>
      <c r="C124" s="154"/>
      <c r="D124" s="155" t="str">
        <f>IF(OR(B124="",C124=""),"",VLOOKUP(B124,DATA!$A:$B,2))</f>
        <v/>
      </c>
      <c r="E124" s="156"/>
      <c r="F124" s="157"/>
      <c r="G124" s="156"/>
      <c r="H124" s="153"/>
      <c r="I124" s="157"/>
      <c r="J124" s="150"/>
      <c r="K124" s="151" t="str">
        <f t="shared" si="3"/>
        <v/>
      </c>
      <c r="L124" s="151" t="str">
        <f t="shared" si="4"/>
        <v/>
      </c>
      <c r="M124" s="26"/>
      <c r="N124" s="149" t="str">
        <f>IF(L124="","",VLOOKUP(B124,DATA!$H$2:$I$10,2))</f>
        <v/>
      </c>
      <c r="O124" s="26"/>
    </row>
    <row r="125" spans="1:15" s="5" customFormat="1" ht="79.5" customHeight="1" x14ac:dyDescent="0.25">
      <c r="A125" s="158">
        <v>114</v>
      </c>
      <c r="B125" s="154"/>
      <c r="C125" s="154"/>
      <c r="D125" s="155" t="str">
        <f>IF(OR(B125="",C125=""),"",VLOOKUP(B125,DATA!$A:$B,2))</f>
        <v/>
      </c>
      <c r="E125" s="156"/>
      <c r="F125" s="157"/>
      <c r="G125" s="156"/>
      <c r="H125" s="153"/>
      <c r="I125" s="157"/>
      <c r="J125" s="150"/>
      <c r="K125" s="151" t="str">
        <f t="shared" si="3"/>
        <v/>
      </c>
      <c r="L125" s="151" t="str">
        <f t="shared" si="4"/>
        <v/>
      </c>
      <c r="M125" s="26"/>
      <c r="N125" s="149" t="str">
        <f>IF(L125="","",VLOOKUP(B125,DATA!$H$2:$I$10,2))</f>
        <v/>
      </c>
      <c r="O125" s="26"/>
    </row>
    <row r="126" spans="1:15" s="5" customFormat="1" ht="79.5" customHeight="1" x14ac:dyDescent="0.25">
      <c r="A126" s="158">
        <v>115</v>
      </c>
      <c r="B126" s="154"/>
      <c r="C126" s="154"/>
      <c r="D126" s="155" t="str">
        <f>IF(OR(B126="",C126=""),"",VLOOKUP(B126,DATA!$A:$B,2))</f>
        <v/>
      </c>
      <c r="E126" s="156"/>
      <c r="F126" s="157"/>
      <c r="G126" s="156"/>
      <c r="H126" s="153"/>
      <c r="I126" s="157"/>
      <c r="J126" s="150"/>
      <c r="K126" s="151" t="str">
        <f t="shared" si="3"/>
        <v/>
      </c>
      <c r="L126" s="151" t="str">
        <f t="shared" si="4"/>
        <v/>
      </c>
      <c r="M126" s="26"/>
      <c r="N126" s="149" t="str">
        <f>IF(L126="","",VLOOKUP(B126,DATA!$H$2:$I$10,2))</f>
        <v/>
      </c>
      <c r="O126" s="26"/>
    </row>
    <row r="127" spans="1:15" s="5" customFormat="1" ht="79.5" customHeight="1" x14ac:dyDescent="0.25">
      <c r="A127" s="158">
        <v>116</v>
      </c>
      <c r="B127" s="154"/>
      <c r="C127" s="154"/>
      <c r="D127" s="155" t="str">
        <f>IF(OR(B127="",C127=""),"",VLOOKUP(B127,DATA!$A:$B,2))</f>
        <v/>
      </c>
      <c r="E127" s="156"/>
      <c r="F127" s="157"/>
      <c r="G127" s="156"/>
      <c r="H127" s="153"/>
      <c r="I127" s="157"/>
      <c r="J127" s="150"/>
      <c r="K127" s="151" t="str">
        <f t="shared" si="3"/>
        <v/>
      </c>
      <c r="L127" s="151" t="str">
        <f t="shared" si="4"/>
        <v/>
      </c>
      <c r="M127" s="26"/>
      <c r="N127" s="149" t="str">
        <f>IF(L127="","",VLOOKUP(B127,DATA!$H$2:$I$10,2))</f>
        <v/>
      </c>
      <c r="O127" s="26"/>
    </row>
    <row r="128" spans="1:15" s="5" customFormat="1" ht="79.5" customHeight="1" x14ac:dyDescent="0.25">
      <c r="A128" s="158">
        <v>117</v>
      </c>
      <c r="B128" s="154"/>
      <c r="C128" s="154"/>
      <c r="D128" s="155" t="str">
        <f>IF(OR(B128="",C128=""),"",VLOOKUP(B128,DATA!$A:$B,2))</f>
        <v/>
      </c>
      <c r="E128" s="156"/>
      <c r="F128" s="157"/>
      <c r="G128" s="156"/>
      <c r="H128" s="153"/>
      <c r="I128" s="157"/>
      <c r="J128" s="150"/>
      <c r="K128" s="151" t="str">
        <f t="shared" si="3"/>
        <v/>
      </c>
      <c r="L128" s="151" t="str">
        <f t="shared" si="4"/>
        <v/>
      </c>
      <c r="M128" s="26"/>
      <c r="N128" s="149" t="str">
        <f>IF(L128="","",VLOOKUP(B128,DATA!$H$2:$I$10,2))</f>
        <v/>
      </c>
      <c r="O128" s="26"/>
    </row>
    <row r="129" spans="1:15" s="5" customFormat="1" ht="79.5" customHeight="1" x14ac:dyDescent="0.25">
      <c r="A129" s="158">
        <v>118</v>
      </c>
      <c r="B129" s="154"/>
      <c r="C129" s="154"/>
      <c r="D129" s="155" t="str">
        <f>IF(OR(B129="",C129=""),"",VLOOKUP(B129,DATA!$A:$B,2))</f>
        <v/>
      </c>
      <c r="E129" s="156"/>
      <c r="F129" s="157"/>
      <c r="G129" s="156"/>
      <c r="H129" s="153"/>
      <c r="I129" s="157"/>
      <c r="J129" s="150"/>
      <c r="K129" s="151" t="str">
        <f t="shared" si="3"/>
        <v/>
      </c>
      <c r="L129" s="151" t="str">
        <f t="shared" si="4"/>
        <v/>
      </c>
      <c r="M129" s="26"/>
      <c r="N129" s="149" t="str">
        <f>IF(L129="","",VLOOKUP(B129,DATA!$H$2:$I$10,2))</f>
        <v/>
      </c>
      <c r="O129" s="26"/>
    </row>
    <row r="130" spans="1:15" s="5" customFormat="1" ht="79.5" customHeight="1" x14ac:dyDescent="0.25">
      <c r="A130" s="158">
        <v>119</v>
      </c>
      <c r="B130" s="154"/>
      <c r="C130" s="154"/>
      <c r="D130" s="155" t="str">
        <f>IF(OR(B130="",C130=""),"",VLOOKUP(B130,DATA!$A:$B,2))</f>
        <v/>
      </c>
      <c r="E130" s="156"/>
      <c r="F130" s="157"/>
      <c r="G130" s="156"/>
      <c r="H130" s="153"/>
      <c r="I130" s="157"/>
      <c r="J130" s="150"/>
      <c r="K130" s="151" t="str">
        <f t="shared" si="3"/>
        <v/>
      </c>
      <c r="L130" s="151" t="str">
        <f t="shared" si="4"/>
        <v/>
      </c>
      <c r="M130" s="26"/>
      <c r="N130" s="149" t="str">
        <f>IF(L130="","",VLOOKUP(B130,DATA!$H$2:$I$10,2))</f>
        <v/>
      </c>
      <c r="O130" s="26"/>
    </row>
    <row r="131" spans="1:15" s="5" customFormat="1" ht="79.5" customHeight="1" x14ac:dyDescent="0.25">
      <c r="A131" s="158">
        <v>120</v>
      </c>
      <c r="B131" s="154"/>
      <c r="C131" s="154"/>
      <c r="D131" s="155" t="str">
        <f>IF(OR(B131="",C131=""),"",VLOOKUP(B131,DATA!$A:$B,2))</f>
        <v/>
      </c>
      <c r="E131" s="156"/>
      <c r="F131" s="157"/>
      <c r="G131" s="156"/>
      <c r="H131" s="153"/>
      <c r="I131" s="157"/>
      <c r="J131" s="150"/>
      <c r="K131" s="151" t="str">
        <f t="shared" si="3"/>
        <v/>
      </c>
      <c r="L131" s="151" t="str">
        <f t="shared" si="4"/>
        <v/>
      </c>
      <c r="M131" s="26"/>
      <c r="N131" s="149" t="str">
        <f>IF(L131="","",VLOOKUP(B131,DATA!$H$2:$I$10,2))</f>
        <v/>
      </c>
      <c r="O131" s="26"/>
    </row>
    <row r="132" spans="1:15" s="5" customFormat="1" ht="79.5" customHeight="1" x14ac:dyDescent="0.25">
      <c r="A132" s="158">
        <v>121</v>
      </c>
      <c r="B132" s="154"/>
      <c r="C132" s="154"/>
      <c r="D132" s="155" t="str">
        <f>IF(OR(B132="",C132=""),"",VLOOKUP(B132,DATA!$A:$B,2))</f>
        <v/>
      </c>
      <c r="E132" s="156"/>
      <c r="F132" s="157"/>
      <c r="G132" s="156"/>
      <c r="H132" s="153"/>
      <c r="I132" s="157"/>
      <c r="J132" s="150"/>
      <c r="K132" s="151" t="str">
        <f t="shared" si="3"/>
        <v/>
      </c>
      <c r="L132" s="151" t="str">
        <f t="shared" si="4"/>
        <v/>
      </c>
      <c r="M132" s="26"/>
      <c r="N132" s="149" t="str">
        <f>IF(L132="","",VLOOKUP(B132,DATA!$H$2:$I$10,2))</f>
        <v/>
      </c>
      <c r="O132" s="26"/>
    </row>
    <row r="133" spans="1:15" s="5" customFormat="1" ht="79.5" customHeight="1" x14ac:dyDescent="0.25">
      <c r="A133" s="158">
        <v>122</v>
      </c>
      <c r="B133" s="154"/>
      <c r="C133" s="154"/>
      <c r="D133" s="155" t="str">
        <f>IF(OR(B133="",C133=""),"",VLOOKUP(B133,DATA!$A:$B,2))</f>
        <v/>
      </c>
      <c r="E133" s="156"/>
      <c r="F133" s="157"/>
      <c r="G133" s="156"/>
      <c r="H133" s="153"/>
      <c r="I133" s="157"/>
      <c r="J133" s="150"/>
      <c r="K133" s="151" t="str">
        <f t="shared" si="3"/>
        <v/>
      </c>
      <c r="L133" s="151" t="str">
        <f t="shared" si="4"/>
        <v/>
      </c>
      <c r="M133" s="26"/>
      <c r="N133" s="149" t="str">
        <f>IF(L133="","",VLOOKUP(B133,DATA!$H$2:$I$10,2))</f>
        <v/>
      </c>
      <c r="O133" s="26"/>
    </row>
    <row r="134" spans="1:15" s="5" customFormat="1" ht="79.5" customHeight="1" x14ac:dyDescent="0.25">
      <c r="A134" s="158">
        <v>123</v>
      </c>
      <c r="B134" s="154"/>
      <c r="C134" s="154"/>
      <c r="D134" s="155" t="str">
        <f>IF(OR(B134="",C134=""),"",VLOOKUP(B134,DATA!$A:$B,2))</f>
        <v/>
      </c>
      <c r="E134" s="156"/>
      <c r="F134" s="157"/>
      <c r="G134" s="156"/>
      <c r="H134" s="153"/>
      <c r="I134" s="157"/>
      <c r="J134" s="150"/>
      <c r="K134" s="151" t="str">
        <f t="shared" si="3"/>
        <v/>
      </c>
      <c r="L134" s="151" t="str">
        <f t="shared" si="4"/>
        <v/>
      </c>
      <c r="M134" s="26"/>
      <c r="N134" s="149" t="str">
        <f>IF(L134="","",VLOOKUP(B134,DATA!$H$2:$I$10,2))</f>
        <v/>
      </c>
      <c r="O134" s="26"/>
    </row>
    <row r="135" spans="1:15" s="5" customFormat="1" ht="79.5" customHeight="1" x14ac:dyDescent="0.25">
      <c r="A135" s="158">
        <v>124</v>
      </c>
      <c r="B135" s="154"/>
      <c r="C135" s="154"/>
      <c r="D135" s="155" t="str">
        <f>IF(OR(B135="",C135=""),"",VLOOKUP(B135,DATA!$A:$B,2))</f>
        <v/>
      </c>
      <c r="E135" s="156"/>
      <c r="F135" s="157"/>
      <c r="G135" s="156"/>
      <c r="H135" s="153"/>
      <c r="I135" s="157"/>
      <c r="J135" s="150"/>
      <c r="K135" s="151" t="str">
        <f t="shared" si="3"/>
        <v/>
      </c>
      <c r="L135" s="151" t="str">
        <f t="shared" si="4"/>
        <v/>
      </c>
      <c r="M135" s="26"/>
      <c r="N135" s="149" t="str">
        <f>IF(L135="","",VLOOKUP(B135,DATA!$H$2:$I$10,2))</f>
        <v/>
      </c>
      <c r="O135" s="26"/>
    </row>
    <row r="136" spans="1:15" s="5" customFormat="1" ht="79.5" customHeight="1" x14ac:dyDescent="0.25">
      <c r="A136" s="158">
        <v>125</v>
      </c>
      <c r="B136" s="154"/>
      <c r="C136" s="154"/>
      <c r="D136" s="155" t="str">
        <f>IF(OR(B136="",C136=""),"",VLOOKUP(B136,DATA!$A:$B,2))</f>
        <v/>
      </c>
      <c r="E136" s="156"/>
      <c r="F136" s="157"/>
      <c r="G136" s="156"/>
      <c r="H136" s="153"/>
      <c r="I136" s="157"/>
      <c r="J136" s="150"/>
      <c r="K136" s="151" t="str">
        <f t="shared" si="3"/>
        <v/>
      </c>
      <c r="L136" s="151" t="str">
        <f t="shared" si="4"/>
        <v/>
      </c>
      <c r="M136" s="26"/>
      <c r="N136" s="149" t="str">
        <f>IF(L136="","",VLOOKUP(B136,DATA!$H$2:$I$10,2))</f>
        <v/>
      </c>
      <c r="O136" s="26"/>
    </row>
    <row r="137" spans="1:15" s="5" customFormat="1" ht="79.5" customHeight="1" x14ac:dyDescent="0.25">
      <c r="A137" s="158">
        <v>126</v>
      </c>
      <c r="B137" s="154"/>
      <c r="C137" s="154"/>
      <c r="D137" s="155" t="str">
        <f>IF(OR(B137="",C137=""),"",VLOOKUP(B137,DATA!$A:$B,2))</f>
        <v/>
      </c>
      <c r="E137" s="156"/>
      <c r="F137" s="157"/>
      <c r="G137" s="156"/>
      <c r="H137" s="153"/>
      <c r="I137" s="157"/>
      <c r="J137" s="150"/>
      <c r="K137" s="151" t="str">
        <f t="shared" si="3"/>
        <v/>
      </c>
      <c r="L137" s="151" t="str">
        <f t="shared" si="4"/>
        <v/>
      </c>
      <c r="M137" s="26"/>
      <c r="N137" s="149" t="str">
        <f>IF(L137="","",VLOOKUP(B137,DATA!$H$2:$I$10,2))</f>
        <v/>
      </c>
      <c r="O137" s="26"/>
    </row>
    <row r="138" spans="1:15" s="5" customFormat="1" ht="79.5" customHeight="1" x14ac:dyDescent="0.25">
      <c r="A138" s="158">
        <v>127</v>
      </c>
      <c r="B138" s="154"/>
      <c r="C138" s="154"/>
      <c r="D138" s="155" t="str">
        <f>IF(OR(B138="",C138=""),"",VLOOKUP(B138,DATA!$A:$B,2))</f>
        <v/>
      </c>
      <c r="E138" s="156"/>
      <c r="F138" s="157"/>
      <c r="G138" s="156"/>
      <c r="H138" s="153"/>
      <c r="I138" s="157"/>
      <c r="J138" s="150"/>
      <c r="K138" s="151" t="str">
        <f t="shared" si="3"/>
        <v/>
      </c>
      <c r="L138" s="151" t="str">
        <f t="shared" si="4"/>
        <v/>
      </c>
      <c r="M138" s="26"/>
      <c r="N138" s="149" t="str">
        <f>IF(L138="","",VLOOKUP(B138,DATA!$H$2:$I$10,2))</f>
        <v/>
      </c>
      <c r="O138" s="26"/>
    </row>
    <row r="139" spans="1:15" s="5" customFormat="1" ht="79.5" customHeight="1" x14ac:dyDescent="0.25">
      <c r="A139" s="158">
        <v>128</v>
      </c>
      <c r="B139" s="154"/>
      <c r="C139" s="154"/>
      <c r="D139" s="155" t="str">
        <f>IF(OR(B139="",C139=""),"",VLOOKUP(B139,DATA!$A:$B,2))</f>
        <v/>
      </c>
      <c r="E139" s="156"/>
      <c r="F139" s="157"/>
      <c r="G139" s="156"/>
      <c r="H139" s="153"/>
      <c r="I139" s="157"/>
      <c r="J139" s="150"/>
      <c r="K139" s="151" t="str">
        <f t="shared" si="3"/>
        <v/>
      </c>
      <c r="L139" s="151" t="str">
        <f t="shared" si="4"/>
        <v/>
      </c>
      <c r="M139" s="26"/>
      <c r="N139" s="149" t="str">
        <f>IF(L139="","",VLOOKUP(B139,DATA!$H$2:$I$10,2))</f>
        <v/>
      </c>
      <c r="O139" s="26"/>
    </row>
    <row r="140" spans="1:15" s="5" customFormat="1" ht="79.5" customHeight="1" x14ac:dyDescent="0.25">
      <c r="A140" s="158">
        <v>129</v>
      </c>
      <c r="B140" s="154"/>
      <c r="C140" s="154"/>
      <c r="D140" s="155" t="str">
        <f>IF(OR(B140="",C140=""),"",VLOOKUP(B140,DATA!$A:$B,2))</f>
        <v/>
      </c>
      <c r="E140" s="156"/>
      <c r="F140" s="157"/>
      <c r="G140" s="156"/>
      <c r="H140" s="153"/>
      <c r="I140" s="157"/>
      <c r="J140" s="150"/>
      <c r="K140" s="151" t="str">
        <f t="shared" si="3"/>
        <v/>
      </c>
      <c r="L140" s="151" t="str">
        <f t="shared" si="4"/>
        <v/>
      </c>
      <c r="M140" s="26"/>
      <c r="N140" s="149" t="str">
        <f>IF(L140="","",VLOOKUP(B140,DATA!$H$2:$I$10,2))</f>
        <v/>
      </c>
      <c r="O140" s="26"/>
    </row>
    <row r="141" spans="1:15" s="5" customFormat="1" ht="79.5" customHeight="1" x14ac:dyDescent="0.25">
      <c r="A141" s="158">
        <v>130</v>
      </c>
      <c r="B141" s="154"/>
      <c r="C141" s="154"/>
      <c r="D141" s="155" t="str">
        <f>IF(OR(B141="",C141=""),"",VLOOKUP(B141,DATA!$A:$B,2))</f>
        <v/>
      </c>
      <c r="E141" s="156"/>
      <c r="F141" s="157"/>
      <c r="G141" s="156"/>
      <c r="H141" s="153"/>
      <c r="I141" s="157"/>
      <c r="J141" s="150"/>
      <c r="K141" s="151" t="str">
        <f t="shared" ref="K141:K161" si="5">IF(D141="","",+IF(D141="10",0,+ROUND(J141*$K$9,2)))</f>
        <v/>
      </c>
      <c r="L141" s="151" t="str">
        <f t="shared" ref="L141:L161" si="6">IF(K141="","",+J141-K141)</f>
        <v/>
      </c>
      <c r="M141" s="26"/>
      <c r="N141" s="149" t="str">
        <f>IF(L141="","",VLOOKUP(B141,DATA!$H$2:$I$10,2))</f>
        <v/>
      </c>
      <c r="O141" s="26"/>
    </row>
    <row r="142" spans="1:15" s="5" customFormat="1" ht="79.5" customHeight="1" x14ac:dyDescent="0.25">
      <c r="A142" s="158">
        <v>131</v>
      </c>
      <c r="B142" s="154"/>
      <c r="C142" s="154"/>
      <c r="D142" s="155" t="str">
        <f>IF(OR(B142="",C142=""),"",VLOOKUP(B142,DATA!$A:$B,2))</f>
        <v/>
      </c>
      <c r="E142" s="156"/>
      <c r="F142" s="157"/>
      <c r="G142" s="156"/>
      <c r="H142" s="153"/>
      <c r="I142" s="157"/>
      <c r="J142" s="150"/>
      <c r="K142" s="151" t="str">
        <f t="shared" si="5"/>
        <v/>
      </c>
      <c r="L142" s="151" t="str">
        <f t="shared" si="6"/>
        <v/>
      </c>
      <c r="M142" s="26"/>
      <c r="N142" s="149" t="str">
        <f>IF(L142="","",VLOOKUP(B142,DATA!$H$2:$I$10,2))</f>
        <v/>
      </c>
      <c r="O142" s="26"/>
    </row>
    <row r="143" spans="1:15" s="5" customFormat="1" ht="79.5" customHeight="1" x14ac:dyDescent="0.25">
      <c r="A143" s="158">
        <v>132</v>
      </c>
      <c r="B143" s="154"/>
      <c r="C143" s="154"/>
      <c r="D143" s="155" t="str">
        <f>IF(OR(B143="",C143=""),"",VLOOKUP(B143,DATA!$A:$B,2))</f>
        <v/>
      </c>
      <c r="E143" s="156"/>
      <c r="F143" s="157"/>
      <c r="G143" s="156"/>
      <c r="H143" s="153"/>
      <c r="I143" s="157"/>
      <c r="J143" s="150"/>
      <c r="K143" s="151" t="str">
        <f t="shared" si="5"/>
        <v/>
      </c>
      <c r="L143" s="151" t="str">
        <f t="shared" si="6"/>
        <v/>
      </c>
      <c r="M143" s="26"/>
      <c r="N143" s="149" t="str">
        <f>IF(L143="","",VLOOKUP(B143,DATA!$H$2:$I$10,2))</f>
        <v/>
      </c>
      <c r="O143" s="26"/>
    </row>
    <row r="144" spans="1:15" s="5" customFormat="1" ht="79.5" customHeight="1" x14ac:dyDescent="0.25">
      <c r="A144" s="158">
        <v>133</v>
      </c>
      <c r="B144" s="154"/>
      <c r="C144" s="154"/>
      <c r="D144" s="155" t="str">
        <f>IF(OR(B144="",C144=""),"",VLOOKUP(B144,DATA!$A:$B,2))</f>
        <v/>
      </c>
      <c r="E144" s="156"/>
      <c r="F144" s="157"/>
      <c r="G144" s="156"/>
      <c r="H144" s="153"/>
      <c r="I144" s="157"/>
      <c r="J144" s="150"/>
      <c r="K144" s="151" t="str">
        <f t="shared" si="5"/>
        <v/>
      </c>
      <c r="L144" s="151" t="str">
        <f t="shared" si="6"/>
        <v/>
      </c>
      <c r="M144" s="26"/>
      <c r="N144" s="149" t="str">
        <f>IF(L144="","",VLOOKUP(B144,DATA!$H$2:$I$10,2))</f>
        <v/>
      </c>
      <c r="O144" s="26"/>
    </row>
    <row r="145" spans="1:15" s="5" customFormat="1" ht="79.5" customHeight="1" x14ac:dyDescent="0.25">
      <c r="A145" s="158">
        <v>134</v>
      </c>
      <c r="B145" s="154"/>
      <c r="C145" s="154"/>
      <c r="D145" s="155" t="str">
        <f>IF(OR(B145="",C145=""),"",VLOOKUP(B145,DATA!$A:$B,2))</f>
        <v/>
      </c>
      <c r="E145" s="156"/>
      <c r="F145" s="157"/>
      <c r="G145" s="156"/>
      <c r="H145" s="153"/>
      <c r="I145" s="157"/>
      <c r="J145" s="150"/>
      <c r="K145" s="151" t="str">
        <f t="shared" si="5"/>
        <v/>
      </c>
      <c r="L145" s="151" t="str">
        <f t="shared" si="6"/>
        <v/>
      </c>
      <c r="M145" s="26"/>
      <c r="N145" s="149" t="str">
        <f>IF(L145="","",VLOOKUP(B145,DATA!$H$2:$I$10,2))</f>
        <v/>
      </c>
      <c r="O145" s="26"/>
    </row>
    <row r="146" spans="1:15" s="5" customFormat="1" ht="79.5" customHeight="1" x14ac:dyDescent="0.25">
      <c r="A146" s="158">
        <v>135</v>
      </c>
      <c r="B146" s="154"/>
      <c r="C146" s="154"/>
      <c r="D146" s="155" t="str">
        <f>IF(OR(B146="",C146=""),"",VLOOKUP(B146,DATA!$A:$B,2))</f>
        <v/>
      </c>
      <c r="E146" s="156"/>
      <c r="F146" s="157"/>
      <c r="G146" s="156"/>
      <c r="H146" s="153"/>
      <c r="I146" s="157"/>
      <c r="J146" s="150"/>
      <c r="K146" s="151" t="str">
        <f t="shared" si="5"/>
        <v/>
      </c>
      <c r="L146" s="151" t="str">
        <f t="shared" si="6"/>
        <v/>
      </c>
      <c r="M146" s="26"/>
      <c r="N146" s="149" t="str">
        <f>IF(L146="","",VLOOKUP(B146,DATA!$H$2:$I$10,2))</f>
        <v/>
      </c>
      <c r="O146" s="26"/>
    </row>
    <row r="147" spans="1:15" s="5" customFormat="1" ht="79.5" customHeight="1" x14ac:dyDescent="0.25">
      <c r="A147" s="158">
        <v>136</v>
      </c>
      <c r="B147" s="154"/>
      <c r="C147" s="154"/>
      <c r="D147" s="155" t="str">
        <f>IF(OR(B147="",C147=""),"",VLOOKUP(B147,DATA!$A:$B,2))</f>
        <v/>
      </c>
      <c r="E147" s="156"/>
      <c r="F147" s="157"/>
      <c r="G147" s="156"/>
      <c r="H147" s="153"/>
      <c r="I147" s="157"/>
      <c r="J147" s="150"/>
      <c r="K147" s="151" t="str">
        <f t="shared" si="5"/>
        <v/>
      </c>
      <c r="L147" s="151" t="str">
        <f t="shared" si="6"/>
        <v/>
      </c>
      <c r="M147" s="26"/>
      <c r="N147" s="149" t="str">
        <f>IF(L147="","",VLOOKUP(B147,DATA!$H$2:$I$10,2))</f>
        <v/>
      </c>
      <c r="O147" s="26"/>
    </row>
    <row r="148" spans="1:15" s="5" customFormat="1" ht="79.5" customHeight="1" x14ac:dyDescent="0.25">
      <c r="A148" s="158">
        <v>137</v>
      </c>
      <c r="B148" s="154"/>
      <c r="C148" s="154"/>
      <c r="D148" s="155" t="str">
        <f>IF(OR(B148="",C148=""),"",VLOOKUP(B148,DATA!$A:$B,2))</f>
        <v/>
      </c>
      <c r="E148" s="156"/>
      <c r="F148" s="157"/>
      <c r="G148" s="156"/>
      <c r="H148" s="153"/>
      <c r="I148" s="157"/>
      <c r="J148" s="150"/>
      <c r="K148" s="151" t="str">
        <f t="shared" si="5"/>
        <v/>
      </c>
      <c r="L148" s="151" t="str">
        <f t="shared" si="6"/>
        <v/>
      </c>
      <c r="M148" s="26"/>
      <c r="N148" s="149" t="str">
        <f>IF(L148="","",VLOOKUP(B148,DATA!$H$2:$I$10,2))</f>
        <v/>
      </c>
      <c r="O148" s="26"/>
    </row>
    <row r="149" spans="1:15" s="5" customFormat="1" ht="79.5" customHeight="1" x14ac:dyDescent="0.25">
      <c r="A149" s="158">
        <v>138</v>
      </c>
      <c r="B149" s="154"/>
      <c r="C149" s="154"/>
      <c r="D149" s="155" t="str">
        <f>IF(OR(B149="",C149=""),"",VLOOKUP(B149,DATA!$A:$B,2))</f>
        <v/>
      </c>
      <c r="E149" s="156"/>
      <c r="F149" s="157"/>
      <c r="G149" s="156"/>
      <c r="H149" s="153"/>
      <c r="I149" s="157"/>
      <c r="J149" s="150"/>
      <c r="K149" s="151" t="str">
        <f t="shared" si="5"/>
        <v/>
      </c>
      <c r="L149" s="151" t="str">
        <f t="shared" si="6"/>
        <v/>
      </c>
      <c r="M149" s="26"/>
      <c r="N149" s="149" t="str">
        <f>IF(L149="","",VLOOKUP(B149,DATA!$H$2:$I$10,2))</f>
        <v/>
      </c>
      <c r="O149" s="26"/>
    </row>
    <row r="150" spans="1:15" s="5" customFormat="1" ht="79.5" customHeight="1" x14ac:dyDescent="0.25">
      <c r="A150" s="158">
        <v>139</v>
      </c>
      <c r="B150" s="154"/>
      <c r="C150" s="154"/>
      <c r="D150" s="155" t="str">
        <f>IF(OR(B150="",C150=""),"",VLOOKUP(B150,DATA!$A:$B,2))</f>
        <v/>
      </c>
      <c r="E150" s="156"/>
      <c r="F150" s="157"/>
      <c r="G150" s="156"/>
      <c r="H150" s="153"/>
      <c r="I150" s="157"/>
      <c r="J150" s="150"/>
      <c r="K150" s="151" t="str">
        <f t="shared" si="5"/>
        <v/>
      </c>
      <c r="L150" s="151" t="str">
        <f t="shared" si="6"/>
        <v/>
      </c>
      <c r="M150" s="26"/>
      <c r="N150" s="149" t="str">
        <f>IF(L150="","",VLOOKUP(B150,DATA!$H$2:$I$10,2))</f>
        <v/>
      </c>
      <c r="O150" s="26"/>
    </row>
    <row r="151" spans="1:15" s="5" customFormat="1" ht="79.5" customHeight="1" x14ac:dyDescent="0.25">
      <c r="A151" s="158">
        <v>140</v>
      </c>
      <c r="B151" s="154"/>
      <c r="C151" s="154"/>
      <c r="D151" s="155" t="str">
        <f>IF(OR(B151="",C151=""),"",VLOOKUP(B151,DATA!$A:$B,2))</f>
        <v/>
      </c>
      <c r="E151" s="156"/>
      <c r="F151" s="157"/>
      <c r="G151" s="156"/>
      <c r="H151" s="153"/>
      <c r="I151" s="157"/>
      <c r="J151" s="150"/>
      <c r="K151" s="151" t="str">
        <f t="shared" si="5"/>
        <v/>
      </c>
      <c r="L151" s="151" t="str">
        <f t="shared" si="6"/>
        <v/>
      </c>
      <c r="M151" s="26"/>
      <c r="N151" s="149" t="str">
        <f>IF(L151="","",VLOOKUP(B151,DATA!$H$2:$I$10,2))</f>
        <v/>
      </c>
      <c r="O151" s="26"/>
    </row>
    <row r="152" spans="1:15" s="5" customFormat="1" ht="79.5" customHeight="1" x14ac:dyDescent="0.25">
      <c r="A152" s="158">
        <v>141</v>
      </c>
      <c r="B152" s="154"/>
      <c r="C152" s="154"/>
      <c r="D152" s="155" t="str">
        <f>IF(OR(B152="",C152=""),"",VLOOKUP(B152,DATA!$A:$B,2))</f>
        <v/>
      </c>
      <c r="E152" s="156"/>
      <c r="F152" s="157"/>
      <c r="G152" s="156"/>
      <c r="H152" s="153"/>
      <c r="I152" s="157"/>
      <c r="J152" s="150"/>
      <c r="K152" s="151" t="str">
        <f t="shared" si="5"/>
        <v/>
      </c>
      <c r="L152" s="151" t="str">
        <f t="shared" si="6"/>
        <v/>
      </c>
      <c r="M152" s="26"/>
      <c r="N152" s="149" t="str">
        <f>IF(L152="","",VLOOKUP(B152,DATA!$H$2:$I$10,2))</f>
        <v/>
      </c>
      <c r="O152" s="26"/>
    </row>
    <row r="153" spans="1:15" s="5" customFormat="1" ht="79.5" customHeight="1" x14ac:dyDescent="0.25">
      <c r="A153" s="158">
        <v>142</v>
      </c>
      <c r="B153" s="154"/>
      <c r="C153" s="154"/>
      <c r="D153" s="155" t="str">
        <f>IF(OR(B153="",C153=""),"",VLOOKUP(B153,DATA!$A:$B,2))</f>
        <v/>
      </c>
      <c r="E153" s="156"/>
      <c r="F153" s="157"/>
      <c r="G153" s="156"/>
      <c r="H153" s="153"/>
      <c r="I153" s="157"/>
      <c r="J153" s="150"/>
      <c r="K153" s="151" t="str">
        <f t="shared" si="5"/>
        <v/>
      </c>
      <c r="L153" s="151" t="str">
        <f t="shared" si="6"/>
        <v/>
      </c>
      <c r="M153" s="26"/>
      <c r="N153" s="149" t="str">
        <f>IF(L153="","",VLOOKUP(B153,DATA!$H$2:$I$10,2))</f>
        <v/>
      </c>
      <c r="O153" s="26"/>
    </row>
    <row r="154" spans="1:15" s="5" customFormat="1" ht="79.5" customHeight="1" x14ac:dyDescent="0.25">
      <c r="A154" s="158">
        <v>143</v>
      </c>
      <c r="B154" s="154"/>
      <c r="C154" s="154"/>
      <c r="D154" s="155" t="str">
        <f>IF(OR(B154="",C154=""),"",VLOOKUP(B154,DATA!$A:$B,2))</f>
        <v/>
      </c>
      <c r="E154" s="156"/>
      <c r="F154" s="157"/>
      <c r="G154" s="156"/>
      <c r="H154" s="153"/>
      <c r="I154" s="157"/>
      <c r="J154" s="150"/>
      <c r="K154" s="151" t="str">
        <f t="shared" si="5"/>
        <v/>
      </c>
      <c r="L154" s="151" t="str">
        <f t="shared" si="6"/>
        <v/>
      </c>
      <c r="M154" s="26"/>
      <c r="N154" s="149" t="str">
        <f>IF(L154="","",VLOOKUP(B154,DATA!$H$2:$I$10,2))</f>
        <v/>
      </c>
      <c r="O154" s="26"/>
    </row>
    <row r="155" spans="1:15" s="5" customFormat="1" ht="79.5" customHeight="1" x14ac:dyDescent="0.25">
      <c r="A155" s="158">
        <v>144</v>
      </c>
      <c r="B155" s="154"/>
      <c r="C155" s="154"/>
      <c r="D155" s="155" t="str">
        <f>IF(OR(B155="",C155=""),"",VLOOKUP(B155,DATA!$A:$B,2))</f>
        <v/>
      </c>
      <c r="E155" s="156"/>
      <c r="F155" s="157"/>
      <c r="G155" s="156"/>
      <c r="H155" s="153"/>
      <c r="I155" s="157"/>
      <c r="J155" s="150"/>
      <c r="K155" s="151" t="str">
        <f t="shared" si="5"/>
        <v/>
      </c>
      <c r="L155" s="151" t="str">
        <f t="shared" si="6"/>
        <v/>
      </c>
      <c r="M155" s="26"/>
      <c r="N155" s="149" t="str">
        <f>IF(L155="","",VLOOKUP(B155,DATA!$H$2:$I$10,2))</f>
        <v/>
      </c>
      <c r="O155" s="26"/>
    </row>
    <row r="156" spans="1:15" s="5" customFormat="1" ht="79.5" customHeight="1" x14ac:dyDescent="0.25">
      <c r="A156" s="158">
        <v>145</v>
      </c>
      <c r="B156" s="154"/>
      <c r="C156" s="154"/>
      <c r="D156" s="155" t="str">
        <f>IF(OR(B156="",C156=""),"",VLOOKUP(B156,DATA!$A:$B,2))</f>
        <v/>
      </c>
      <c r="E156" s="156"/>
      <c r="F156" s="157"/>
      <c r="G156" s="156"/>
      <c r="H156" s="153"/>
      <c r="I156" s="157"/>
      <c r="J156" s="150"/>
      <c r="K156" s="151" t="str">
        <f t="shared" si="5"/>
        <v/>
      </c>
      <c r="L156" s="151" t="str">
        <f t="shared" si="6"/>
        <v/>
      </c>
      <c r="M156" s="26"/>
      <c r="N156" s="149" t="str">
        <f>IF(L156="","",VLOOKUP(B156,DATA!$H$2:$I$10,2))</f>
        <v/>
      </c>
      <c r="O156" s="26"/>
    </row>
    <row r="157" spans="1:15" s="5" customFormat="1" ht="79.5" customHeight="1" x14ac:dyDescent="0.25">
      <c r="A157" s="158">
        <v>146</v>
      </c>
      <c r="B157" s="154"/>
      <c r="C157" s="154"/>
      <c r="D157" s="155" t="str">
        <f>IF(OR(B157="",C157=""),"",VLOOKUP(B157,DATA!$A:$B,2))</f>
        <v/>
      </c>
      <c r="E157" s="156"/>
      <c r="F157" s="157"/>
      <c r="G157" s="156"/>
      <c r="H157" s="153"/>
      <c r="I157" s="157"/>
      <c r="J157" s="150"/>
      <c r="K157" s="151" t="str">
        <f t="shared" si="5"/>
        <v/>
      </c>
      <c r="L157" s="151" t="str">
        <f t="shared" si="6"/>
        <v/>
      </c>
      <c r="M157" s="26"/>
      <c r="N157" s="149" t="str">
        <f>IF(L157="","",VLOOKUP(B157,DATA!$H$2:$I$10,2))</f>
        <v/>
      </c>
      <c r="O157" s="26"/>
    </row>
    <row r="158" spans="1:15" s="5" customFormat="1" ht="79.5" customHeight="1" x14ac:dyDescent="0.25">
      <c r="A158" s="158">
        <v>147</v>
      </c>
      <c r="B158" s="154"/>
      <c r="C158" s="154"/>
      <c r="D158" s="155" t="str">
        <f>IF(OR(B158="",C158=""),"",VLOOKUP(B158,DATA!$A:$B,2))</f>
        <v/>
      </c>
      <c r="E158" s="156"/>
      <c r="F158" s="157"/>
      <c r="G158" s="156"/>
      <c r="H158" s="153"/>
      <c r="I158" s="157"/>
      <c r="J158" s="150"/>
      <c r="K158" s="151" t="str">
        <f t="shared" si="5"/>
        <v/>
      </c>
      <c r="L158" s="151" t="str">
        <f t="shared" si="6"/>
        <v/>
      </c>
      <c r="M158" s="26"/>
      <c r="N158" s="149" t="str">
        <f>IF(L158="","",VLOOKUP(B158,DATA!$H$2:$I$10,2))</f>
        <v/>
      </c>
      <c r="O158" s="26"/>
    </row>
    <row r="159" spans="1:15" s="5" customFormat="1" ht="79.5" customHeight="1" x14ac:dyDescent="0.25">
      <c r="A159" s="158">
        <v>148</v>
      </c>
      <c r="B159" s="154"/>
      <c r="C159" s="154"/>
      <c r="D159" s="155" t="str">
        <f>IF(OR(B159="",C159=""),"",VLOOKUP(B159,DATA!$A:$B,2))</f>
        <v/>
      </c>
      <c r="E159" s="156"/>
      <c r="F159" s="157"/>
      <c r="G159" s="156"/>
      <c r="H159" s="153"/>
      <c r="I159" s="157"/>
      <c r="J159" s="150"/>
      <c r="K159" s="151" t="str">
        <f t="shared" si="5"/>
        <v/>
      </c>
      <c r="L159" s="151" t="str">
        <f t="shared" si="6"/>
        <v/>
      </c>
      <c r="M159" s="26"/>
      <c r="N159" s="149" t="str">
        <f>IF(L159="","",VLOOKUP(B159,DATA!$H$2:$I$10,2))</f>
        <v/>
      </c>
      <c r="O159" s="26"/>
    </row>
    <row r="160" spans="1:15" s="5" customFormat="1" ht="79.5" customHeight="1" x14ac:dyDescent="0.25">
      <c r="A160" s="158">
        <v>149</v>
      </c>
      <c r="B160" s="154"/>
      <c r="C160" s="154"/>
      <c r="D160" s="155" t="str">
        <f>IF(OR(B160="",C160=""),"",VLOOKUP(B160,DATA!$A:$B,2))</f>
        <v/>
      </c>
      <c r="E160" s="156"/>
      <c r="F160" s="157"/>
      <c r="G160" s="156"/>
      <c r="H160" s="153"/>
      <c r="I160" s="157"/>
      <c r="J160" s="150"/>
      <c r="K160" s="151" t="str">
        <f t="shared" si="5"/>
        <v/>
      </c>
      <c r="L160" s="151" t="str">
        <f t="shared" si="6"/>
        <v/>
      </c>
      <c r="M160" s="26"/>
      <c r="N160" s="149" t="str">
        <f>IF(L160="","",VLOOKUP(B160,DATA!$H$2:$I$10,2))</f>
        <v/>
      </c>
      <c r="O160" s="26"/>
    </row>
    <row r="161" spans="1:15" s="5" customFormat="1" ht="79.5" customHeight="1" x14ac:dyDescent="0.25">
      <c r="A161" s="158">
        <v>150</v>
      </c>
      <c r="B161" s="154"/>
      <c r="C161" s="154"/>
      <c r="D161" s="155" t="str">
        <f>IF(OR(B161="",C161=""),"",VLOOKUP(B161,DATA!$A:$B,2))</f>
        <v/>
      </c>
      <c r="E161" s="156"/>
      <c r="F161" s="157"/>
      <c r="G161" s="156"/>
      <c r="H161" s="153"/>
      <c r="I161" s="157"/>
      <c r="J161" s="150"/>
      <c r="K161" s="151" t="str">
        <f t="shared" si="5"/>
        <v/>
      </c>
      <c r="L161" s="151" t="str">
        <f t="shared" si="6"/>
        <v/>
      </c>
      <c r="M161" s="26"/>
      <c r="N161" s="149" t="str">
        <f>IF(L161="","",VLOOKUP(B161,DATA!$H$2:$I$10,2))</f>
        <v/>
      </c>
      <c r="O161" s="26"/>
    </row>
    <row r="162" spans="1:15" s="11" customFormat="1" ht="18.75" x14ac:dyDescent="0.25">
      <c r="A162" s="262" t="s">
        <v>83</v>
      </c>
      <c r="B162" s="262"/>
      <c r="C162" s="262"/>
      <c r="D162" s="262"/>
      <c r="E162" s="262"/>
      <c r="F162" s="262"/>
      <c r="G162" s="262"/>
      <c r="H162" s="262"/>
      <c r="I162" s="262"/>
      <c r="J162" s="9">
        <f>SUM(J12:J161)</f>
        <v>0</v>
      </c>
      <c r="K162" s="10">
        <f>SUM(K12:K161)</f>
        <v>0</v>
      </c>
      <c r="L162" s="10">
        <f>SUM(L12:L161)</f>
        <v>0</v>
      </c>
      <c r="M162" s="61"/>
      <c r="N162" s="61"/>
      <c r="O162" s="61"/>
    </row>
    <row r="163" spans="1:15" s="11" customFormat="1" ht="18.75" x14ac:dyDescent="0.25">
      <c r="A163" s="57"/>
      <c r="B163" s="261" t="s">
        <v>82</v>
      </c>
      <c r="C163" s="261"/>
      <c r="D163" s="261"/>
      <c r="E163" s="261"/>
      <c r="F163" s="261"/>
      <c r="G163" s="261"/>
      <c r="H163" s="261"/>
      <c r="I163" s="261"/>
      <c r="J163" s="60"/>
      <c r="K163" s="60"/>
      <c r="L163" s="60"/>
      <c r="M163" s="61"/>
      <c r="N163" s="61"/>
      <c r="O163" s="61"/>
    </row>
    <row r="164" spans="1:15" s="11" customFormat="1" ht="18.75" x14ac:dyDescent="0.25">
      <c r="A164" s="57"/>
      <c r="B164" s="59"/>
      <c r="C164" s="59"/>
      <c r="D164" s="260" t="s">
        <v>84</v>
      </c>
      <c r="E164" s="260"/>
      <c r="F164" s="260"/>
      <c r="G164" s="260"/>
      <c r="H164" s="260"/>
      <c r="I164" s="9">
        <f>DSUM($A$11:$O$161,$J$11,BT11:BT12)</f>
        <v>0</v>
      </c>
      <c r="J164" s="61"/>
      <c r="K164" s="61"/>
      <c r="L164" s="61"/>
      <c r="M164" s="61"/>
      <c r="N164" s="61"/>
      <c r="O164" s="61"/>
    </row>
    <row r="165" spans="1:15" s="11" customFormat="1" ht="18.75" x14ac:dyDescent="0.25">
      <c r="A165" s="57"/>
      <c r="B165" s="59"/>
      <c r="C165" s="59"/>
      <c r="D165" s="59"/>
      <c r="E165" s="59"/>
      <c r="F165" s="59"/>
      <c r="G165" s="59"/>
      <c r="H165" s="59"/>
      <c r="I165" s="59"/>
      <c r="J165" s="63"/>
      <c r="K165" s="63"/>
      <c r="L165" s="63"/>
      <c r="M165" s="61"/>
      <c r="N165" s="61"/>
      <c r="O165" s="61"/>
    </row>
    <row r="166" spans="1:15" s="11" customFormat="1" ht="18.75" x14ac:dyDescent="0.3">
      <c r="A166" s="57"/>
      <c r="H166" s="62" t="s">
        <v>85</v>
      </c>
      <c r="I166" s="68">
        <f>'Στοιχεία Έργου'!D27</f>
        <v>0</v>
      </c>
      <c r="J166" s="9">
        <f>I164*$I$166</f>
        <v>0</v>
      </c>
      <c r="K166" s="10">
        <f>IF(K9="",0,J166*$K$9)</f>
        <v>0</v>
      </c>
      <c r="L166" s="10">
        <f>IF(K166="","",J166-K166)</f>
        <v>0</v>
      </c>
      <c r="M166" s="58"/>
      <c r="N166" s="58"/>
      <c r="O166" s="58"/>
    </row>
    <row r="167" spans="1:15" s="11" customFormat="1" ht="9.75" customHeight="1" x14ac:dyDescent="0.25">
      <c r="A167" s="57"/>
      <c r="B167" s="260"/>
      <c r="C167" s="260"/>
      <c r="D167" s="260"/>
      <c r="E167" s="260"/>
      <c r="F167" s="260"/>
      <c r="G167" s="260"/>
      <c r="H167" s="260"/>
      <c r="I167" s="260"/>
      <c r="J167" s="60"/>
      <c r="K167" s="60"/>
      <c r="L167" s="60"/>
      <c r="M167" s="58"/>
      <c r="N167" s="58"/>
      <c r="O167" s="58"/>
    </row>
    <row r="168" spans="1:15" s="11" customFormat="1" ht="18.75" x14ac:dyDescent="0.25">
      <c r="A168" s="57"/>
      <c r="B168" s="260" t="s">
        <v>197</v>
      </c>
      <c r="C168" s="260"/>
      <c r="D168" s="260"/>
      <c r="E168" s="260"/>
      <c r="F168" s="260"/>
      <c r="G168" s="260"/>
      <c r="H168" s="260"/>
      <c r="I168" s="260"/>
      <c r="J168" s="9">
        <f>J162+J166</f>
        <v>0</v>
      </c>
      <c r="K168" s="10">
        <f t="shared" ref="K168:L168" si="7">K162+K166</f>
        <v>0</v>
      </c>
      <c r="L168" s="10">
        <f t="shared" si="7"/>
        <v>0</v>
      </c>
      <c r="M168" s="58"/>
      <c r="N168" s="58"/>
      <c r="O168" s="58"/>
    </row>
    <row r="169" spans="1:15" ht="45" x14ac:dyDescent="0.25">
      <c r="A169" s="12"/>
      <c r="B169" s="12"/>
      <c r="C169" s="12"/>
      <c r="D169" s="12"/>
      <c r="E169" s="12"/>
      <c r="F169" s="12"/>
      <c r="G169" s="12"/>
      <c r="H169" s="13"/>
      <c r="I169" s="12"/>
      <c r="J169" s="4" t="str">
        <f>J11</f>
        <v>Συνολικό κόστος
(αξία σε ευρώ)</v>
      </c>
      <c r="K169" s="4" t="str">
        <f>K11</f>
        <v xml:space="preserve">Αιτούμενο ποσό επιχορήγησης βάσει της σύμβασης </v>
      </c>
      <c r="L169" s="4" t="str">
        <f>L11</f>
        <v>Ποσό συγχρηματο-δότησης</v>
      </c>
      <c r="M169" s="13"/>
      <c r="N169" s="13"/>
      <c r="O169" s="13"/>
    </row>
    <row r="170" spans="1:15" ht="15.75" x14ac:dyDescent="0.25">
      <c r="A170" s="14"/>
      <c r="B170" s="34" t="s">
        <v>114</v>
      </c>
      <c r="C170" s="12"/>
      <c r="D170" s="2"/>
      <c r="E170" s="14"/>
      <c r="F170" s="14"/>
      <c r="G170" s="14"/>
      <c r="H170" s="14"/>
      <c r="I170" s="14"/>
      <c r="J170" s="14"/>
      <c r="K170" s="14"/>
      <c r="L170" s="14"/>
      <c r="M170" s="14"/>
      <c r="N170" s="14"/>
      <c r="O170" s="14"/>
    </row>
    <row r="171" spans="1:15" ht="16.5" thickBot="1" x14ac:dyDescent="0.3">
      <c r="A171" s="14"/>
      <c r="B171" s="160" t="s">
        <v>3</v>
      </c>
      <c r="C171" s="12"/>
      <c r="D171" s="14"/>
      <c r="E171" s="38"/>
      <c r="F171" s="38"/>
      <c r="G171" s="38"/>
      <c r="H171" s="38"/>
      <c r="I171" s="16"/>
      <c r="O171" s="14"/>
    </row>
    <row r="172" spans="1:15" ht="16.5" thickBot="1" x14ac:dyDescent="0.3">
      <c r="A172" s="14"/>
      <c r="B172" s="159"/>
      <c r="C172" s="12"/>
      <c r="D172" s="37"/>
      <c r="E172" s="37"/>
      <c r="F172" s="37"/>
      <c r="G172" s="37"/>
      <c r="H172" s="37"/>
      <c r="I172" s="17"/>
      <c r="O172" s="14"/>
    </row>
    <row r="173" spans="1:15" ht="19.5" customHeight="1" thickBot="1" x14ac:dyDescent="0.3">
      <c r="A173" s="14"/>
      <c r="B173" s="14"/>
      <c r="C173" s="12"/>
      <c r="D173" s="5"/>
      <c r="E173" s="5"/>
      <c r="F173" s="5"/>
      <c r="G173" s="5"/>
      <c r="H173" s="35"/>
      <c r="I173" s="18"/>
      <c r="O173" s="14"/>
    </row>
    <row r="174" spans="1:15" x14ac:dyDescent="0.25">
      <c r="A174" s="19"/>
      <c r="B174" s="39"/>
      <c r="C174" s="12"/>
      <c r="D174" s="5"/>
      <c r="E174" s="36"/>
      <c r="F174" s="36"/>
      <c r="G174" s="37"/>
      <c r="H174" s="37"/>
      <c r="I174" s="20"/>
      <c r="O174" s="19"/>
    </row>
    <row r="175" spans="1:15" ht="25.5" customHeight="1" x14ac:dyDescent="0.25">
      <c r="A175" s="14"/>
      <c r="B175" s="40"/>
      <c r="C175" s="12"/>
      <c r="D175" s="5"/>
      <c r="E175" s="5"/>
      <c r="F175" s="5"/>
      <c r="G175" s="5"/>
      <c r="H175" s="37"/>
      <c r="I175" s="20"/>
      <c r="O175" s="14"/>
    </row>
    <row r="176" spans="1:15" ht="25.5" customHeight="1" thickBot="1" x14ac:dyDescent="0.3">
      <c r="A176" s="14"/>
      <c r="B176" s="41"/>
      <c r="C176" s="12"/>
      <c r="D176" s="5"/>
      <c r="E176" s="5"/>
      <c r="F176" s="5"/>
      <c r="G176" s="5"/>
      <c r="H176" s="37"/>
      <c r="I176" s="20"/>
      <c r="O176" s="14"/>
    </row>
    <row r="177" spans="1:15" x14ac:dyDescent="0.25">
      <c r="A177" s="14"/>
      <c r="B177" s="161" t="s">
        <v>4</v>
      </c>
      <c r="C177" s="12"/>
      <c r="D177" s="37"/>
      <c r="E177" s="37"/>
      <c r="F177" s="37"/>
      <c r="G177" s="5"/>
      <c r="H177" s="37"/>
      <c r="I177" s="21"/>
      <c r="O177" s="14"/>
    </row>
    <row r="178" spans="1:15" x14ac:dyDescent="0.25">
      <c r="A178" s="14"/>
      <c r="B178" s="14"/>
      <c r="C178" s="12"/>
      <c r="D178" s="248"/>
      <c r="E178" s="248"/>
      <c r="F178" s="248"/>
      <c r="G178" s="248"/>
      <c r="H178" s="37"/>
      <c r="I178" s="21"/>
      <c r="O178" s="14"/>
    </row>
    <row r="179" spans="1:15" x14ac:dyDescent="0.25">
      <c r="A179" s="14"/>
      <c r="B179" s="14"/>
      <c r="C179" s="14"/>
      <c r="D179" s="14"/>
      <c r="E179" s="14"/>
      <c r="F179" s="14"/>
      <c r="G179" s="14"/>
      <c r="H179" s="22"/>
      <c r="I179" s="22"/>
      <c r="O179" s="14"/>
    </row>
  </sheetData>
  <sheetProtection algorithmName="SHA-512" hashValue="bY1PB3WyWoNHblmkQBcQ/YgoqyQAT8AfLHKk9dEoBiK0q9Vn/8iNqqdDyomwgyKyF9qjE1XeugR/mKAxIFOVMw==" saltValue="kQd73/elyA5sG0OWeBu6bg==" spinCount="100000" sheet="1" objects="1" scenarios="1" formatRows="0" insertRows="0" deleteRows="0" selectLockedCells="1"/>
  <mergeCells count="15">
    <mergeCell ref="D178:G178"/>
    <mergeCell ref="A7:O7"/>
    <mergeCell ref="A3:B3"/>
    <mergeCell ref="A1:O1"/>
    <mergeCell ref="D3:O3"/>
    <mergeCell ref="A2:B2"/>
    <mergeCell ref="A4:B4"/>
    <mergeCell ref="A5:B5"/>
    <mergeCell ref="A6:B6"/>
    <mergeCell ref="D4:E4"/>
    <mergeCell ref="B167:I167"/>
    <mergeCell ref="B168:I168"/>
    <mergeCell ref="D164:H164"/>
    <mergeCell ref="B163:I163"/>
    <mergeCell ref="A162:I162"/>
  </mergeCells>
  <phoneticPr fontId="5" type="noConversion"/>
  <pageMargins left="0.35433070866141736" right="0.27559055118110237" top="0.36" bottom="0.48" header="0.25" footer="0.26"/>
  <pageSetup paperSize="9" scale="52" orientation="landscape" r:id="rId1"/>
  <headerFooter>
    <oddFooter xml:space="preserve">&amp;L&amp;A&amp;RΣελίδα &amp;P από &amp;N
</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9C8DB235-450F-4C97-ADF3-2B6508A7A253}">
          <x14:formula1>
            <xm:f>DATA!$A$2:$A$10</xm:f>
          </x14:formula1>
          <xm:sqref>BS12 B12:B161</xm:sqref>
        </x14:dataValidation>
        <x14:dataValidation type="list" allowBlank="1" showInputMessage="1" showErrorMessage="1" xr:uid="{B943E1CA-08C3-4051-B89A-542981B2EDF1}">
          <x14:formula1>
            <xm:f>DATA!$E$2:$E$8</xm:f>
          </x14:formula1>
          <xm:sqref>C12:C161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3F1FD-AA4F-47CF-93AE-7B9C153CEDB3}">
  <dimension ref="A1:O45"/>
  <sheetViews>
    <sheetView showGridLines="0" zoomScale="85" zoomScaleNormal="85" zoomScaleSheetLayoutView="85" workbookViewId="0">
      <selection activeCell="B12" sqref="B12"/>
    </sheetView>
  </sheetViews>
  <sheetFormatPr defaultColWidth="9.140625" defaultRowHeight="15" x14ac:dyDescent="0.25"/>
  <cols>
    <col min="1" max="1" width="5.28515625" style="15" customWidth="1"/>
    <col min="2" max="2" width="37.85546875" style="15" customWidth="1"/>
    <col min="3" max="3" width="19.85546875" style="15" bestFit="1" customWidth="1"/>
    <col min="4" max="4" width="10.28515625" style="15" customWidth="1"/>
    <col min="5" max="6" width="14.85546875" style="15" customWidth="1"/>
    <col min="7" max="7" width="12.28515625" style="15" customWidth="1"/>
    <col min="8" max="8" width="17" style="15" customWidth="1"/>
    <col min="9" max="9" width="29.42578125" style="15" customWidth="1"/>
    <col min="10" max="10" width="12.28515625" style="15" customWidth="1"/>
    <col min="11" max="11" width="12.5703125" style="15" customWidth="1"/>
    <col min="12" max="12" width="11.5703125" style="15" customWidth="1"/>
    <col min="13" max="13" width="23.85546875" style="15" customWidth="1"/>
    <col min="14" max="14" width="23.5703125" style="15" customWidth="1"/>
    <col min="15" max="15" width="22.42578125" style="15" customWidth="1"/>
    <col min="16" max="16384" width="9.140625" style="2"/>
  </cols>
  <sheetData>
    <row r="1" spans="1:15" ht="25.5" customHeight="1" x14ac:dyDescent="0.25">
      <c r="A1" s="254" t="s">
        <v>194</v>
      </c>
      <c r="B1" s="255"/>
      <c r="C1" s="255"/>
      <c r="D1" s="255"/>
      <c r="E1" s="255"/>
      <c r="F1" s="255"/>
      <c r="G1" s="255"/>
      <c r="H1" s="255"/>
      <c r="I1" s="255"/>
      <c r="J1" s="255"/>
      <c r="K1" s="255"/>
      <c r="L1" s="255"/>
      <c r="M1" s="255"/>
      <c r="N1" s="255"/>
      <c r="O1" s="256"/>
    </row>
    <row r="2" spans="1:15" ht="5.25" customHeight="1" x14ac:dyDescent="0.25">
      <c r="A2" s="252"/>
      <c r="B2" s="252"/>
      <c r="C2" s="67"/>
      <c r="D2" s="2"/>
      <c r="E2" s="2"/>
      <c r="F2" s="2"/>
      <c r="G2" s="2"/>
      <c r="H2" s="2"/>
      <c r="I2" s="2"/>
      <c r="J2" s="2"/>
      <c r="K2" s="2"/>
      <c r="L2" s="2"/>
      <c r="M2" s="2"/>
      <c r="N2" s="2"/>
      <c r="O2" s="2"/>
    </row>
    <row r="3" spans="1:15" x14ac:dyDescent="0.25">
      <c r="A3" s="252" t="s">
        <v>17</v>
      </c>
      <c r="B3" s="253"/>
      <c r="C3" s="48"/>
      <c r="D3" s="257" t="str">
        <f>IF('Στοιχεία Έργου'!C6="","ΠΑΡΑΚΑΛΟΥΜΕ ΣΥΜΠΛΗΡΩΣΤΕ ΤΑ ΣΤΟΙΧΕΙΑ ΣΤΗΝ ΣΕΛΙΔΑ ΣΤΟΙΧΕΙΑ ΕΡΓΟΥ",'Στοιχεία Έργου'!C6)</f>
        <v>ΠΑΡΑΚΑΛΟΥΜΕ ΣΥΜΠΛΗΡΩΣΤΕ ΤΑ ΣΤΟΙΧΕΙΑ ΣΤΗΝ ΣΕΛΙΔΑ ΣΤΟΙΧΕΙΑ ΕΡΓΟΥ</v>
      </c>
      <c r="E3" s="258"/>
      <c r="F3" s="258"/>
      <c r="G3" s="258"/>
      <c r="H3" s="258"/>
      <c r="I3" s="258"/>
      <c r="J3" s="258"/>
      <c r="K3" s="258"/>
      <c r="L3" s="258"/>
      <c r="M3" s="258"/>
      <c r="N3" s="258"/>
      <c r="O3" s="259"/>
    </row>
    <row r="4" spans="1:15" x14ac:dyDescent="0.25">
      <c r="A4" s="252" t="s">
        <v>19</v>
      </c>
      <c r="B4" s="253"/>
      <c r="C4" s="48"/>
      <c r="D4" s="257" t="str">
        <f>IF('Στοιχεία Έργου'!C10="","",'Στοιχεία Έργου'!C10)</f>
        <v/>
      </c>
      <c r="E4" s="259"/>
      <c r="F4" s="2"/>
      <c r="G4" s="2"/>
      <c r="H4" s="2"/>
      <c r="I4" s="2"/>
      <c r="J4" s="2"/>
      <c r="K4" s="2"/>
      <c r="L4" s="2"/>
      <c r="M4" s="2"/>
      <c r="N4" s="2"/>
      <c r="O4" s="2"/>
    </row>
    <row r="5" spans="1:15" x14ac:dyDescent="0.25">
      <c r="A5" s="252" t="s">
        <v>18</v>
      </c>
      <c r="B5" s="253"/>
      <c r="C5" s="48"/>
      <c r="D5" s="3" t="str">
        <f>IF('Στοιχεία Έργου'!D14="","",'Στοιχεία Έργου'!D14)</f>
        <v/>
      </c>
      <c r="E5" s="3" t="str">
        <f>IF('Στοιχεία Έργου'!F14="","",'Στοιχεία Έργου'!F14)</f>
        <v/>
      </c>
      <c r="F5" s="2"/>
      <c r="G5" s="2"/>
      <c r="H5" s="2"/>
      <c r="I5" s="2"/>
      <c r="J5" s="2"/>
      <c r="K5" s="2"/>
      <c r="L5" s="2"/>
      <c r="M5" s="2"/>
      <c r="N5" s="2"/>
      <c r="O5" s="2"/>
    </row>
    <row r="6" spans="1:15" ht="5.25" customHeight="1" x14ac:dyDescent="0.25">
      <c r="A6" s="252"/>
      <c r="B6" s="252"/>
      <c r="C6" s="67"/>
      <c r="D6" s="2"/>
      <c r="E6" s="2"/>
      <c r="F6" s="2"/>
      <c r="G6" s="2"/>
      <c r="H6" s="2"/>
      <c r="I6" s="2"/>
      <c r="J6" s="2"/>
      <c r="K6" s="2"/>
      <c r="L6" s="2"/>
      <c r="M6" s="2"/>
      <c r="N6" s="2"/>
      <c r="O6" s="2"/>
    </row>
    <row r="7" spans="1:15" ht="20.25" customHeight="1" x14ac:dyDescent="0.25">
      <c r="A7" s="249" t="s">
        <v>195</v>
      </c>
      <c r="B7" s="250"/>
      <c r="C7" s="250"/>
      <c r="D7" s="250"/>
      <c r="E7" s="250"/>
      <c r="F7" s="250"/>
      <c r="G7" s="250"/>
      <c r="H7" s="250"/>
      <c r="I7" s="250"/>
      <c r="J7" s="250"/>
      <c r="K7" s="250"/>
      <c r="L7" s="250"/>
      <c r="M7" s="250"/>
      <c r="N7" s="250"/>
      <c r="O7" s="251"/>
    </row>
    <row r="8" spans="1:15" ht="5.25" customHeight="1" x14ac:dyDescent="0.25">
      <c r="A8" s="6"/>
      <c r="B8" s="6"/>
      <c r="C8" s="6"/>
      <c r="D8" s="7"/>
      <c r="E8" s="7"/>
      <c r="F8" s="7"/>
      <c r="G8" s="7"/>
      <c r="H8" s="2"/>
      <c r="I8" s="2"/>
      <c r="J8" s="2"/>
      <c r="K8" s="2"/>
      <c r="L8" s="2"/>
      <c r="M8" s="2"/>
      <c r="N8" s="2"/>
      <c r="O8" s="2"/>
    </row>
    <row r="9" spans="1:15" ht="15.75" x14ac:dyDescent="0.25">
      <c r="A9" s="6"/>
      <c r="B9" s="6"/>
      <c r="C9" s="6"/>
      <c r="D9" s="7"/>
      <c r="E9" s="7"/>
      <c r="F9" s="7"/>
      <c r="G9" s="7"/>
      <c r="H9" s="2"/>
      <c r="I9" s="2"/>
      <c r="J9" s="2"/>
      <c r="K9" s="148">
        <f>IF('Στοιχεία Έργου'!D25=0,"",IF(+'Στοιχεία Έργου'!D25&gt;90%,"XXXXXX",'Στοιχεία Έργου'!D25))</f>
        <v>0.9</v>
      </c>
      <c r="L9" s="148">
        <f>IF(K9="","",IF(1-'Στοιχεία Έργου'!D25&lt;10%,"XXXXXX",1-K9))</f>
        <v>9.9999999999999978E-2</v>
      </c>
      <c r="M9" s="2"/>
      <c r="N9" s="2"/>
      <c r="O9" s="2"/>
    </row>
    <row r="10" spans="1:15" s="8" customFormat="1" ht="47.25" x14ac:dyDescent="0.25">
      <c r="A10" s="146" t="s">
        <v>198</v>
      </c>
      <c r="B10" s="146" t="s">
        <v>199</v>
      </c>
      <c r="C10" s="146" t="s">
        <v>200</v>
      </c>
      <c r="D10" s="146" t="s">
        <v>201</v>
      </c>
      <c r="E10" s="145" t="s">
        <v>202</v>
      </c>
      <c r="F10" s="145" t="s">
        <v>203</v>
      </c>
      <c r="G10" s="145" t="s">
        <v>204</v>
      </c>
      <c r="H10" s="146" t="s">
        <v>205</v>
      </c>
      <c r="I10" s="146" t="s">
        <v>206</v>
      </c>
      <c r="J10" s="145" t="s">
        <v>207</v>
      </c>
      <c r="K10" s="56" t="s">
        <v>208</v>
      </c>
      <c r="L10" s="147" t="s">
        <v>209</v>
      </c>
      <c r="M10" s="65" t="s">
        <v>211</v>
      </c>
      <c r="N10" s="146" t="s">
        <v>210</v>
      </c>
      <c r="O10" s="146" t="s">
        <v>212</v>
      </c>
    </row>
    <row r="11" spans="1:15" s="8" customFormat="1" ht="56.25" x14ac:dyDescent="0.25">
      <c r="A11" s="146" t="s">
        <v>0</v>
      </c>
      <c r="B11" s="146" t="s">
        <v>1</v>
      </c>
      <c r="C11" s="146" t="s">
        <v>79</v>
      </c>
      <c r="D11" s="146" t="s">
        <v>2</v>
      </c>
      <c r="E11" s="145" t="s">
        <v>20</v>
      </c>
      <c r="F11" s="145" t="s">
        <v>16</v>
      </c>
      <c r="G11" s="145" t="s">
        <v>21</v>
      </c>
      <c r="H11" s="65" t="s">
        <v>24</v>
      </c>
      <c r="I11" s="146" t="s">
        <v>15</v>
      </c>
      <c r="J11" s="145" t="s">
        <v>161</v>
      </c>
      <c r="K11" s="56" t="s">
        <v>80</v>
      </c>
      <c r="L11" s="147" t="s">
        <v>81</v>
      </c>
      <c r="M11" s="65" t="s">
        <v>27</v>
      </c>
      <c r="N11" s="146" t="s">
        <v>151</v>
      </c>
      <c r="O11" s="146" t="s">
        <v>153</v>
      </c>
    </row>
    <row r="12" spans="1:15" s="5" customFormat="1" ht="79.5" customHeight="1" x14ac:dyDescent="0.25">
      <c r="A12" s="158">
        <v>1</v>
      </c>
      <c r="B12" s="154"/>
      <c r="C12" s="169" t="s">
        <v>72</v>
      </c>
      <c r="D12" s="155" t="str">
        <f>IF(OR(B12="",C12=""),"",VLOOKUP(B12,DATA!$A:$B,2))</f>
        <v/>
      </c>
      <c r="E12" s="156"/>
      <c r="F12" s="157"/>
      <c r="G12" s="156"/>
      <c r="H12" s="153"/>
      <c r="I12" s="157"/>
      <c r="J12" s="150"/>
      <c r="K12" s="151" t="str">
        <f t="shared" ref="K12" si="0">IF(D12="","",+IF(D12="10",0,+ROUND(J12*$K$9,2)))</f>
        <v/>
      </c>
      <c r="L12" s="151" t="str">
        <f>IF(K12="","",+J12-K12)</f>
        <v/>
      </c>
      <c r="M12" s="26"/>
      <c r="N12" s="149" t="str">
        <f>IF(L12="","",VLOOKUP(B12,DATA!$H$2:$I$10,2))</f>
        <v/>
      </c>
      <c r="O12" s="26"/>
    </row>
    <row r="13" spans="1:15" s="5" customFormat="1" ht="79.5" customHeight="1" x14ac:dyDescent="0.25">
      <c r="A13" s="158">
        <v>2</v>
      </c>
      <c r="B13" s="154"/>
      <c r="C13" s="169" t="s">
        <v>72</v>
      </c>
      <c r="D13" s="155" t="str">
        <f>IF(OR(B13="",C13=""),"",VLOOKUP(B13,DATA!$A:$B,2))</f>
        <v/>
      </c>
      <c r="E13" s="156"/>
      <c r="F13" s="157"/>
      <c r="G13" s="156"/>
      <c r="H13" s="153"/>
      <c r="I13" s="157"/>
      <c r="J13" s="150"/>
      <c r="K13" s="151" t="str">
        <f t="shared" ref="K13:K33" si="1">IF(D13="","",+IF(D13="10",0,+ROUND(J13*$K$9,2)))</f>
        <v/>
      </c>
      <c r="L13" s="151" t="str">
        <f t="shared" ref="L13:L33" si="2">IF(K13="","",+J13-K13)</f>
        <v/>
      </c>
      <c r="M13" s="26"/>
      <c r="N13" s="149" t="str">
        <f>IF(L13="","",VLOOKUP(B13,DATA!$H$2:$I$10,2))</f>
        <v/>
      </c>
      <c r="O13" s="26"/>
    </row>
    <row r="14" spans="1:15" s="5" customFormat="1" ht="79.5" customHeight="1" x14ac:dyDescent="0.25">
      <c r="A14" s="158">
        <v>3</v>
      </c>
      <c r="B14" s="154"/>
      <c r="C14" s="169" t="s">
        <v>72</v>
      </c>
      <c r="D14" s="155" t="str">
        <f>IF(OR(B14="",C14=""),"",VLOOKUP(B14,DATA!$A:$B,2))</f>
        <v/>
      </c>
      <c r="E14" s="156"/>
      <c r="F14" s="157"/>
      <c r="G14" s="156"/>
      <c r="H14" s="153"/>
      <c r="I14" s="157"/>
      <c r="J14" s="150"/>
      <c r="K14" s="151" t="str">
        <f t="shared" si="1"/>
        <v/>
      </c>
      <c r="L14" s="151" t="str">
        <f t="shared" si="2"/>
        <v/>
      </c>
      <c r="M14" s="26"/>
      <c r="N14" s="149" t="str">
        <f>IF(L14="","",VLOOKUP(B14,DATA!$H$2:$I$10,2))</f>
        <v/>
      </c>
      <c r="O14" s="26"/>
    </row>
    <row r="15" spans="1:15" s="5" customFormat="1" ht="79.5" customHeight="1" x14ac:dyDescent="0.25">
      <c r="A15" s="158">
        <v>4</v>
      </c>
      <c r="B15" s="154"/>
      <c r="C15" s="169" t="s">
        <v>72</v>
      </c>
      <c r="D15" s="155" t="str">
        <f>IF(OR(B15="",C15=""),"",VLOOKUP(B15,DATA!$A:$B,2))</f>
        <v/>
      </c>
      <c r="E15" s="156"/>
      <c r="F15" s="157"/>
      <c r="G15" s="156"/>
      <c r="H15" s="153"/>
      <c r="I15" s="157"/>
      <c r="J15" s="150"/>
      <c r="K15" s="151" t="str">
        <f t="shared" si="1"/>
        <v/>
      </c>
      <c r="L15" s="151" t="str">
        <f t="shared" si="2"/>
        <v/>
      </c>
      <c r="M15" s="26"/>
      <c r="N15" s="149" t="str">
        <f>IF(L15="","",VLOOKUP(B15,DATA!$H$2:$I$10,2))</f>
        <v/>
      </c>
      <c r="O15" s="26"/>
    </row>
    <row r="16" spans="1:15" s="5" customFormat="1" ht="79.5" customHeight="1" x14ac:dyDescent="0.25">
      <c r="A16" s="158">
        <v>5</v>
      </c>
      <c r="B16" s="154"/>
      <c r="C16" s="169" t="s">
        <v>72</v>
      </c>
      <c r="D16" s="155" t="str">
        <f>IF(OR(B16="",C16=""),"",VLOOKUP(B16,DATA!$A:$B,2))</f>
        <v/>
      </c>
      <c r="E16" s="156"/>
      <c r="F16" s="157"/>
      <c r="G16" s="156"/>
      <c r="H16" s="153"/>
      <c r="I16" s="157"/>
      <c r="J16" s="150"/>
      <c r="K16" s="151" t="str">
        <f t="shared" si="1"/>
        <v/>
      </c>
      <c r="L16" s="151" t="str">
        <f t="shared" si="2"/>
        <v/>
      </c>
      <c r="M16" s="26"/>
      <c r="N16" s="149" t="str">
        <f>IF(L16="","",VLOOKUP(B16,DATA!$H$2:$I$10,2))</f>
        <v/>
      </c>
      <c r="O16" s="26"/>
    </row>
    <row r="17" spans="1:15" s="5" customFormat="1" ht="79.5" customHeight="1" x14ac:dyDescent="0.25">
      <c r="A17" s="158">
        <v>6</v>
      </c>
      <c r="B17" s="154"/>
      <c r="C17" s="169" t="s">
        <v>72</v>
      </c>
      <c r="D17" s="155" t="str">
        <f>IF(OR(B17="",C17=""),"",VLOOKUP(B17,DATA!$A:$B,2))</f>
        <v/>
      </c>
      <c r="E17" s="156"/>
      <c r="F17" s="157"/>
      <c r="G17" s="156"/>
      <c r="H17" s="153"/>
      <c r="I17" s="157"/>
      <c r="J17" s="150"/>
      <c r="K17" s="151" t="str">
        <f t="shared" si="1"/>
        <v/>
      </c>
      <c r="L17" s="151" t="str">
        <f t="shared" si="2"/>
        <v/>
      </c>
      <c r="M17" s="26"/>
      <c r="N17" s="149" t="str">
        <f>IF(L17="","",VLOOKUP(B17,DATA!$H$2:$I$10,2))</f>
        <v/>
      </c>
      <c r="O17" s="26"/>
    </row>
    <row r="18" spans="1:15" s="5" customFormat="1" ht="79.5" customHeight="1" x14ac:dyDescent="0.25">
      <c r="A18" s="158">
        <v>7</v>
      </c>
      <c r="B18" s="154"/>
      <c r="C18" s="169" t="s">
        <v>72</v>
      </c>
      <c r="D18" s="155" t="str">
        <f>IF(OR(B18="",C18=""),"",VLOOKUP(B18,DATA!$A:$B,2))</f>
        <v/>
      </c>
      <c r="E18" s="156"/>
      <c r="F18" s="157"/>
      <c r="G18" s="156"/>
      <c r="H18" s="153"/>
      <c r="I18" s="157"/>
      <c r="J18" s="150"/>
      <c r="K18" s="151" t="str">
        <f t="shared" si="1"/>
        <v/>
      </c>
      <c r="L18" s="151" t="str">
        <f t="shared" si="2"/>
        <v/>
      </c>
      <c r="M18" s="26"/>
      <c r="N18" s="149" t="str">
        <f>IF(L18="","",VLOOKUP(B18,DATA!$H$2:$I$10,2))</f>
        <v/>
      </c>
      <c r="O18" s="26"/>
    </row>
    <row r="19" spans="1:15" s="5" customFormat="1" ht="79.5" customHeight="1" x14ac:dyDescent="0.25">
      <c r="A19" s="158">
        <v>8</v>
      </c>
      <c r="B19" s="154"/>
      <c r="C19" s="169" t="s">
        <v>72</v>
      </c>
      <c r="D19" s="155" t="str">
        <f>IF(OR(B19="",C19=""),"",VLOOKUP(B19,DATA!$A:$B,2))</f>
        <v/>
      </c>
      <c r="E19" s="156"/>
      <c r="F19" s="157"/>
      <c r="G19" s="156"/>
      <c r="H19" s="153"/>
      <c r="I19" s="157"/>
      <c r="J19" s="150"/>
      <c r="K19" s="151" t="str">
        <f t="shared" si="1"/>
        <v/>
      </c>
      <c r="L19" s="151" t="str">
        <f t="shared" si="2"/>
        <v/>
      </c>
      <c r="M19" s="26"/>
      <c r="N19" s="149" t="str">
        <f>IF(L19="","",VLOOKUP(B19,DATA!$H$2:$I$10,2))</f>
        <v/>
      </c>
      <c r="O19" s="26"/>
    </row>
    <row r="20" spans="1:15" s="5" customFormat="1" ht="79.5" customHeight="1" x14ac:dyDescent="0.25">
      <c r="A20" s="158">
        <v>9</v>
      </c>
      <c r="B20" s="154"/>
      <c r="C20" s="169" t="s">
        <v>72</v>
      </c>
      <c r="D20" s="155" t="str">
        <f>IF(OR(B20="",C20=""),"",VLOOKUP(B20,DATA!$A:$B,2))</f>
        <v/>
      </c>
      <c r="E20" s="156"/>
      <c r="F20" s="157"/>
      <c r="G20" s="156"/>
      <c r="H20" s="153"/>
      <c r="I20" s="157"/>
      <c r="J20" s="150"/>
      <c r="K20" s="151" t="str">
        <f t="shared" si="1"/>
        <v/>
      </c>
      <c r="L20" s="151" t="str">
        <f t="shared" si="2"/>
        <v/>
      </c>
      <c r="M20" s="26"/>
      <c r="N20" s="149" t="str">
        <f>IF(L20="","",VLOOKUP(B20,DATA!$H$2:$I$10,2))</f>
        <v/>
      </c>
      <c r="O20" s="26"/>
    </row>
    <row r="21" spans="1:15" s="5" customFormat="1" ht="79.5" customHeight="1" x14ac:dyDescent="0.25">
      <c r="A21" s="158">
        <v>10</v>
      </c>
      <c r="B21" s="154"/>
      <c r="C21" s="169" t="s">
        <v>72</v>
      </c>
      <c r="D21" s="155" t="str">
        <f>IF(OR(B21="",C21=""),"",VLOOKUP(B21,DATA!$A:$B,2))</f>
        <v/>
      </c>
      <c r="E21" s="156"/>
      <c r="F21" s="157"/>
      <c r="G21" s="156"/>
      <c r="H21" s="153"/>
      <c r="I21" s="157"/>
      <c r="J21" s="150"/>
      <c r="K21" s="151" t="str">
        <f t="shared" si="1"/>
        <v/>
      </c>
      <c r="L21" s="151" t="str">
        <f t="shared" si="2"/>
        <v/>
      </c>
      <c r="M21" s="26"/>
      <c r="N21" s="149" t="str">
        <f>IF(L21="","",VLOOKUP(B21,DATA!$H$2:$I$10,2))</f>
        <v/>
      </c>
      <c r="O21" s="26"/>
    </row>
    <row r="22" spans="1:15" s="5" customFormat="1" ht="79.5" customHeight="1" x14ac:dyDescent="0.25">
      <c r="A22" s="158">
        <v>11</v>
      </c>
      <c r="B22" s="154"/>
      <c r="C22" s="169" t="s">
        <v>72</v>
      </c>
      <c r="D22" s="155" t="str">
        <f>IF(OR(B22="",C22=""),"",VLOOKUP(B22,DATA!$A:$B,2))</f>
        <v/>
      </c>
      <c r="E22" s="156"/>
      <c r="F22" s="157"/>
      <c r="G22" s="156"/>
      <c r="H22" s="153"/>
      <c r="I22" s="157"/>
      <c r="J22" s="150"/>
      <c r="K22" s="151" t="str">
        <f t="shared" si="1"/>
        <v/>
      </c>
      <c r="L22" s="151" t="str">
        <f t="shared" si="2"/>
        <v/>
      </c>
      <c r="M22" s="26"/>
      <c r="N22" s="149" t="str">
        <f>IF(L22="","",VLOOKUP(B22,DATA!$H$2:$I$10,2))</f>
        <v/>
      </c>
      <c r="O22" s="26"/>
    </row>
    <row r="23" spans="1:15" s="5" customFormat="1" ht="79.5" customHeight="1" x14ac:dyDescent="0.25">
      <c r="A23" s="158">
        <v>12</v>
      </c>
      <c r="B23" s="154"/>
      <c r="C23" s="169" t="s">
        <v>72</v>
      </c>
      <c r="D23" s="155" t="str">
        <f>IF(OR(B23="",C23=""),"",VLOOKUP(B23,DATA!$A:$B,2))</f>
        <v/>
      </c>
      <c r="E23" s="156"/>
      <c r="F23" s="157"/>
      <c r="G23" s="156"/>
      <c r="H23" s="153"/>
      <c r="I23" s="157"/>
      <c r="J23" s="150"/>
      <c r="K23" s="151" t="str">
        <f t="shared" si="1"/>
        <v/>
      </c>
      <c r="L23" s="151" t="str">
        <f t="shared" si="2"/>
        <v/>
      </c>
      <c r="M23" s="26"/>
      <c r="N23" s="149" t="str">
        <f>IF(L23="","",VLOOKUP(B23,DATA!$H$2:$I$10,2))</f>
        <v/>
      </c>
      <c r="O23" s="26"/>
    </row>
    <row r="24" spans="1:15" s="5" customFormat="1" ht="79.5" customHeight="1" x14ac:dyDescent="0.25">
      <c r="A24" s="158">
        <v>13</v>
      </c>
      <c r="B24" s="154"/>
      <c r="C24" s="169" t="s">
        <v>72</v>
      </c>
      <c r="D24" s="155" t="str">
        <f>IF(OR(B24="",C24=""),"",VLOOKUP(B24,DATA!$A:$B,2))</f>
        <v/>
      </c>
      <c r="E24" s="156"/>
      <c r="F24" s="157"/>
      <c r="G24" s="156"/>
      <c r="H24" s="153"/>
      <c r="I24" s="157"/>
      <c r="J24" s="150"/>
      <c r="K24" s="151" t="str">
        <f t="shared" si="1"/>
        <v/>
      </c>
      <c r="L24" s="151" t="str">
        <f t="shared" si="2"/>
        <v/>
      </c>
      <c r="M24" s="26"/>
      <c r="N24" s="149" t="str">
        <f>IF(L24="","",VLOOKUP(B24,DATA!$H$2:$I$10,2))</f>
        <v/>
      </c>
      <c r="O24" s="26"/>
    </row>
    <row r="25" spans="1:15" s="5" customFormat="1" ht="79.5" customHeight="1" x14ac:dyDescent="0.25">
      <c r="A25" s="158">
        <v>14</v>
      </c>
      <c r="B25" s="154"/>
      <c r="C25" s="169" t="s">
        <v>72</v>
      </c>
      <c r="D25" s="155" t="str">
        <f>IF(OR(B25="",C25=""),"",VLOOKUP(B25,DATA!$A:$B,2))</f>
        <v/>
      </c>
      <c r="E25" s="156"/>
      <c r="F25" s="157"/>
      <c r="G25" s="156"/>
      <c r="H25" s="153"/>
      <c r="I25" s="157"/>
      <c r="J25" s="150"/>
      <c r="K25" s="151" t="str">
        <f t="shared" si="1"/>
        <v/>
      </c>
      <c r="L25" s="151" t="str">
        <f t="shared" si="2"/>
        <v/>
      </c>
      <c r="M25" s="26"/>
      <c r="N25" s="149" t="str">
        <f>IF(L25="","",VLOOKUP(B25,DATA!$H$2:$I$10,2))</f>
        <v/>
      </c>
      <c r="O25" s="26"/>
    </row>
    <row r="26" spans="1:15" s="5" customFormat="1" ht="79.5" customHeight="1" x14ac:dyDescent="0.25">
      <c r="A26" s="158">
        <v>15</v>
      </c>
      <c r="B26" s="154"/>
      <c r="C26" s="169" t="s">
        <v>72</v>
      </c>
      <c r="D26" s="155" t="str">
        <f>IF(OR(B26="",C26=""),"",VLOOKUP(B26,DATA!$A:$B,2))</f>
        <v/>
      </c>
      <c r="E26" s="156"/>
      <c r="F26" s="157"/>
      <c r="G26" s="156"/>
      <c r="H26" s="153"/>
      <c r="I26" s="157"/>
      <c r="J26" s="150"/>
      <c r="K26" s="151" t="str">
        <f t="shared" si="1"/>
        <v/>
      </c>
      <c r="L26" s="151" t="str">
        <f t="shared" si="2"/>
        <v/>
      </c>
      <c r="M26" s="26"/>
      <c r="N26" s="149" t="str">
        <f>IF(L26="","",VLOOKUP(B26,DATA!$H$2:$I$10,2))</f>
        <v/>
      </c>
      <c r="O26" s="26"/>
    </row>
    <row r="27" spans="1:15" s="5" customFormat="1" ht="79.5" customHeight="1" x14ac:dyDescent="0.25">
      <c r="A27" s="158">
        <v>16</v>
      </c>
      <c r="B27" s="154"/>
      <c r="C27" s="169" t="s">
        <v>72</v>
      </c>
      <c r="D27" s="155" t="str">
        <f>IF(OR(B27="",C27=""),"",VLOOKUP(B27,DATA!$A:$B,2))</f>
        <v/>
      </c>
      <c r="E27" s="156"/>
      <c r="F27" s="157"/>
      <c r="G27" s="156"/>
      <c r="H27" s="153"/>
      <c r="I27" s="157"/>
      <c r="J27" s="150"/>
      <c r="K27" s="151" t="str">
        <f t="shared" si="1"/>
        <v/>
      </c>
      <c r="L27" s="151" t="str">
        <f t="shared" si="2"/>
        <v/>
      </c>
      <c r="M27" s="26"/>
      <c r="N27" s="149" t="str">
        <f>IF(L27="","",VLOOKUP(B27,DATA!$H$2:$I$10,2))</f>
        <v/>
      </c>
      <c r="O27" s="26"/>
    </row>
    <row r="28" spans="1:15" s="5" customFormat="1" ht="79.5" customHeight="1" x14ac:dyDescent="0.25">
      <c r="A28" s="158">
        <v>17</v>
      </c>
      <c r="B28" s="154"/>
      <c r="C28" s="169" t="s">
        <v>72</v>
      </c>
      <c r="D28" s="155" t="str">
        <f>IF(OR(B28="",C28=""),"",VLOOKUP(B28,DATA!$A:$B,2))</f>
        <v/>
      </c>
      <c r="E28" s="156"/>
      <c r="F28" s="157"/>
      <c r="G28" s="156"/>
      <c r="H28" s="153"/>
      <c r="I28" s="157"/>
      <c r="J28" s="150"/>
      <c r="K28" s="151" t="str">
        <f t="shared" si="1"/>
        <v/>
      </c>
      <c r="L28" s="151" t="str">
        <f t="shared" si="2"/>
        <v/>
      </c>
      <c r="M28" s="26"/>
      <c r="N28" s="149" t="str">
        <f>IF(L28="","",VLOOKUP(B28,DATA!$H$2:$I$10,2))</f>
        <v/>
      </c>
      <c r="O28" s="26"/>
    </row>
    <row r="29" spans="1:15" s="5" customFormat="1" ht="79.5" customHeight="1" x14ac:dyDescent="0.25">
      <c r="A29" s="158">
        <v>18</v>
      </c>
      <c r="B29" s="154"/>
      <c r="C29" s="169" t="s">
        <v>72</v>
      </c>
      <c r="D29" s="155" t="str">
        <f>IF(OR(B29="",C29=""),"",VLOOKUP(B29,DATA!$A:$B,2))</f>
        <v/>
      </c>
      <c r="E29" s="156"/>
      <c r="F29" s="157"/>
      <c r="G29" s="156"/>
      <c r="H29" s="153"/>
      <c r="I29" s="157"/>
      <c r="J29" s="150"/>
      <c r="K29" s="151" t="str">
        <f t="shared" si="1"/>
        <v/>
      </c>
      <c r="L29" s="151" t="str">
        <f t="shared" si="2"/>
        <v/>
      </c>
      <c r="M29" s="26"/>
      <c r="N29" s="149" t="str">
        <f>IF(L29="","",VLOOKUP(B29,DATA!$H$2:$I$10,2))</f>
        <v/>
      </c>
      <c r="O29" s="26"/>
    </row>
    <row r="30" spans="1:15" s="5" customFormat="1" ht="79.5" customHeight="1" x14ac:dyDescent="0.25">
      <c r="A30" s="158">
        <v>19</v>
      </c>
      <c r="B30" s="154"/>
      <c r="C30" s="169" t="s">
        <v>72</v>
      </c>
      <c r="D30" s="155" t="str">
        <f>IF(OR(B30="",C30=""),"",VLOOKUP(B30,DATA!$A:$B,2))</f>
        <v/>
      </c>
      <c r="E30" s="156"/>
      <c r="F30" s="157"/>
      <c r="G30" s="156"/>
      <c r="H30" s="153"/>
      <c r="I30" s="157"/>
      <c r="J30" s="150"/>
      <c r="K30" s="151" t="str">
        <f t="shared" si="1"/>
        <v/>
      </c>
      <c r="L30" s="151" t="str">
        <f t="shared" si="2"/>
        <v/>
      </c>
      <c r="M30" s="26"/>
      <c r="N30" s="149" t="str">
        <f>IF(L30="","",VLOOKUP(B30,DATA!$H$2:$I$10,2))</f>
        <v/>
      </c>
      <c r="O30" s="26"/>
    </row>
    <row r="31" spans="1:15" s="5" customFormat="1" ht="79.5" customHeight="1" x14ac:dyDescent="0.25">
      <c r="A31" s="158">
        <v>20</v>
      </c>
      <c r="B31" s="154"/>
      <c r="C31" s="169" t="s">
        <v>72</v>
      </c>
      <c r="D31" s="155" t="str">
        <f>IF(OR(B31="",C31=""),"",VLOOKUP(B31,DATA!$A:$B,2))</f>
        <v/>
      </c>
      <c r="E31" s="156"/>
      <c r="F31" s="157"/>
      <c r="G31" s="156"/>
      <c r="H31" s="153"/>
      <c r="I31" s="157"/>
      <c r="J31" s="150"/>
      <c r="K31" s="151" t="str">
        <f t="shared" si="1"/>
        <v/>
      </c>
      <c r="L31" s="151" t="str">
        <f t="shared" si="2"/>
        <v/>
      </c>
      <c r="M31" s="26"/>
      <c r="N31" s="149" t="str">
        <f>IF(L31="","",VLOOKUP(B31,DATA!$H$2:$I$10,2))</f>
        <v/>
      </c>
      <c r="O31" s="26"/>
    </row>
    <row r="32" spans="1:15" s="5" customFormat="1" ht="79.5" customHeight="1" x14ac:dyDescent="0.25">
      <c r="A32" s="158">
        <v>21</v>
      </c>
      <c r="B32" s="154"/>
      <c r="C32" s="169" t="s">
        <v>72</v>
      </c>
      <c r="D32" s="155" t="str">
        <f>IF(OR(B32="",C32=""),"",VLOOKUP(B32,DATA!$A:$B,2))</f>
        <v/>
      </c>
      <c r="E32" s="156"/>
      <c r="F32" s="157"/>
      <c r="G32" s="156"/>
      <c r="H32" s="153"/>
      <c r="I32" s="157"/>
      <c r="J32" s="150"/>
      <c r="K32" s="151" t="str">
        <f t="shared" si="1"/>
        <v/>
      </c>
      <c r="L32" s="151" t="str">
        <f t="shared" si="2"/>
        <v/>
      </c>
      <c r="M32" s="26"/>
      <c r="N32" s="149" t="str">
        <f>IF(L32="","",VLOOKUP(B32,DATA!$H$2:$I$10,2))</f>
        <v/>
      </c>
      <c r="O32" s="26"/>
    </row>
    <row r="33" spans="1:15" s="5" customFormat="1" ht="79.5" customHeight="1" x14ac:dyDescent="0.25">
      <c r="A33" s="158">
        <v>22</v>
      </c>
      <c r="B33" s="154"/>
      <c r="C33" s="169" t="s">
        <v>72</v>
      </c>
      <c r="D33" s="155" t="str">
        <f>IF(OR(B33="",C33=""),"",VLOOKUP(B33,DATA!$A:$B,2))</f>
        <v/>
      </c>
      <c r="E33" s="156"/>
      <c r="F33" s="157"/>
      <c r="G33" s="156"/>
      <c r="H33" s="153"/>
      <c r="I33" s="157"/>
      <c r="J33" s="150"/>
      <c r="K33" s="151" t="str">
        <f t="shared" si="1"/>
        <v/>
      </c>
      <c r="L33" s="151" t="str">
        <f t="shared" si="2"/>
        <v/>
      </c>
      <c r="M33" s="26"/>
      <c r="N33" s="149" t="str">
        <f>IF(L33="","",VLOOKUP(B33,DATA!$H$2:$I$10,2))</f>
        <v/>
      </c>
      <c r="O33" s="26"/>
    </row>
    <row r="34" spans="1:15" s="11" customFormat="1" ht="18.75" x14ac:dyDescent="0.25">
      <c r="A34" s="262" t="s">
        <v>196</v>
      </c>
      <c r="B34" s="262"/>
      <c r="C34" s="262"/>
      <c r="D34" s="262"/>
      <c r="E34" s="262"/>
      <c r="F34" s="262"/>
      <c r="G34" s="262"/>
      <c r="H34" s="262"/>
      <c r="I34" s="262"/>
      <c r="J34" s="9">
        <f>SUM(J12:J33)</f>
        <v>0</v>
      </c>
      <c r="K34" s="152">
        <f>SUM(K12:K33)</f>
        <v>0</v>
      </c>
      <c r="L34" s="152">
        <f>SUM(L12:L33)</f>
        <v>0</v>
      </c>
    </row>
    <row r="35" spans="1:15" ht="45" x14ac:dyDescent="0.25">
      <c r="A35" s="12"/>
      <c r="B35" s="12"/>
      <c r="C35" s="12"/>
      <c r="D35" s="12"/>
      <c r="E35" s="12"/>
      <c r="F35" s="12"/>
      <c r="G35" s="12"/>
      <c r="H35" s="13"/>
      <c r="I35" s="12"/>
      <c r="J35" s="4" t="str">
        <f>J11</f>
        <v>Συνολικό κόστος
(αξία σε ευρώ)</v>
      </c>
      <c r="K35" s="4" t="str">
        <f>K11</f>
        <v xml:space="preserve">Αιτούμενο ποσό επιχορήγησης βάσει της σύμβασης </v>
      </c>
      <c r="L35" s="4" t="str">
        <f>L11</f>
        <v>Ποσό συγχρηματο-δότησης</v>
      </c>
      <c r="M35" s="2"/>
      <c r="N35" s="2"/>
      <c r="O35" s="2"/>
    </row>
    <row r="36" spans="1:15" ht="15.75" x14ac:dyDescent="0.25">
      <c r="A36" s="14"/>
      <c r="B36" s="34" t="s">
        <v>114</v>
      </c>
      <c r="C36" s="12"/>
      <c r="D36" s="2"/>
      <c r="E36" s="14"/>
      <c r="F36" s="14"/>
      <c r="G36" s="14"/>
      <c r="H36" s="14"/>
      <c r="I36" s="14"/>
      <c r="J36" s="14"/>
      <c r="K36" s="14"/>
      <c r="L36" s="14"/>
      <c r="M36" s="14"/>
      <c r="N36" s="14"/>
      <c r="O36" s="14"/>
    </row>
    <row r="37" spans="1:15" ht="16.5" thickBot="1" x14ac:dyDescent="0.3">
      <c r="A37" s="14"/>
      <c r="B37" s="33" t="s">
        <v>3</v>
      </c>
      <c r="C37" s="12"/>
      <c r="D37" s="14"/>
      <c r="E37" s="38"/>
      <c r="F37" s="38"/>
      <c r="G37" s="38"/>
      <c r="H37" s="38"/>
      <c r="I37" s="16"/>
      <c r="J37" s="124"/>
      <c r="O37" s="14"/>
    </row>
    <row r="38" spans="1:15" ht="15.75" thickBot="1" x14ac:dyDescent="0.3">
      <c r="A38" s="14"/>
      <c r="B38" s="42"/>
      <c r="C38" s="12"/>
      <c r="D38" s="37"/>
      <c r="E38" s="37"/>
      <c r="F38" s="37"/>
      <c r="G38" s="37"/>
      <c r="H38" s="37"/>
      <c r="I38" s="17"/>
      <c r="O38" s="14"/>
    </row>
    <row r="39" spans="1:15" ht="19.5" customHeight="1" thickBot="1" x14ac:dyDescent="0.3">
      <c r="A39" s="14"/>
      <c r="B39" s="14"/>
      <c r="C39" s="12"/>
      <c r="D39" s="5"/>
      <c r="E39" s="5"/>
      <c r="F39" s="5"/>
      <c r="G39" s="5"/>
      <c r="H39" s="35"/>
      <c r="I39" s="18"/>
      <c r="O39" s="14"/>
    </row>
    <row r="40" spans="1:15" x14ac:dyDescent="0.25">
      <c r="A40" s="19"/>
      <c r="B40" s="39"/>
      <c r="C40" s="12"/>
      <c r="D40" s="5"/>
      <c r="E40" s="36"/>
      <c r="F40" s="36"/>
      <c r="G40" s="37"/>
      <c r="H40" s="37"/>
      <c r="I40" s="20"/>
      <c r="O40" s="19"/>
    </row>
    <row r="41" spans="1:15" ht="25.5" customHeight="1" x14ac:dyDescent="0.25">
      <c r="A41" s="14"/>
      <c r="B41" s="40"/>
      <c r="C41" s="12"/>
      <c r="D41" s="5"/>
      <c r="E41" s="5"/>
      <c r="F41" s="5"/>
      <c r="G41" s="5"/>
      <c r="H41" s="37"/>
      <c r="I41" s="20"/>
      <c r="O41" s="14"/>
    </row>
    <row r="42" spans="1:15" ht="25.5" customHeight="1" thickBot="1" x14ac:dyDescent="0.3">
      <c r="A42" s="14"/>
      <c r="B42" s="41"/>
      <c r="C42" s="12"/>
      <c r="D42" s="5"/>
      <c r="E42" s="5"/>
      <c r="F42" s="5"/>
      <c r="G42" s="5"/>
      <c r="H42" s="37"/>
      <c r="I42" s="20"/>
      <c r="O42" s="14"/>
    </row>
    <row r="43" spans="1:15" x14ac:dyDescent="0.25">
      <c r="A43" s="14"/>
      <c r="B43" s="43" t="s">
        <v>4</v>
      </c>
      <c r="C43" s="12"/>
      <c r="D43" s="37"/>
      <c r="E43" s="37"/>
      <c r="F43" s="37"/>
      <c r="G43" s="5"/>
      <c r="H43" s="37"/>
      <c r="I43" s="21"/>
      <c r="O43" s="14"/>
    </row>
    <row r="44" spans="1:15" x14ac:dyDescent="0.25">
      <c r="A44" s="14"/>
      <c r="B44" s="14"/>
      <c r="C44" s="12"/>
      <c r="D44" s="248"/>
      <c r="E44" s="248"/>
      <c r="F44" s="248"/>
      <c r="G44" s="248"/>
      <c r="H44" s="37"/>
      <c r="I44" s="21"/>
      <c r="O44" s="14"/>
    </row>
    <row r="45" spans="1:15" x14ac:dyDescent="0.25">
      <c r="A45" s="14"/>
      <c r="B45" s="14"/>
      <c r="C45" s="14"/>
      <c r="D45" s="14"/>
      <c r="E45" s="14"/>
      <c r="F45" s="14"/>
      <c r="G45" s="14"/>
      <c r="H45" s="22"/>
      <c r="I45" s="22"/>
      <c r="O45" s="14"/>
    </row>
  </sheetData>
  <sheetProtection algorithmName="SHA-512" hashValue="5CLiC+9SpRGBhQBWcxY2HGyPwsLxxAEc+v6NMGFV71WlTTyrhUi0c434RXOZbrKGaSgu+Kce9lo54qf6cw3eLw==" saltValue="cR8THt+KVqFsOQXJzwXpYw==" spinCount="100000" sheet="1" objects="1" scenarios="1" formatRows="0" insertRows="0" deleteRows="0" selectLockedCells="1"/>
  <mergeCells count="11">
    <mergeCell ref="A1:O1"/>
    <mergeCell ref="A2:B2"/>
    <mergeCell ref="A3:B3"/>
    <mergeCell ref="D3:O3"/>
    <mergeCell ref="A4:B4"/>
    <mergeCell ref="D4:E4"/>
    <mergeCell ref="D44:G44"/>
    <mergeCell ref="A5:B5"/>
    <mergeCell ref="A6:B6"/>
    <mergeCell ref="A7:O7"/>
    <mergeCell ref="A34:I34"/>
  </mergeCells>
  <pageMargins left="0.35433070866141736" right="0.27559055118110237" top="0.51" bottom="0.62992125984251968" header="0.31496062992125984" footer="0.31496062992125984"/>
  <pageSetup paperSize="9" scale="52" orientation="landscape" r:id="rId1"/>
  <headerFooter>
    <oddFooter xml:space="preserve">&amp;L&amp;A&amp;RΣελίδα &amp;P από &amp;N
</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78E4B266-88A0-4C50-9F4C-8F7177DB9E85}">
          <x14:formula1>
            <xm:f>DATA!$E$2:$E$2</xm:f>
          </x14:formula1>
          <xm:sqref>C12:C33</xm:sqref>
        </x14:dataValidation>
        <x14:dataValidation type="list" allowBlank="1" showInputMessage="1" showErrorMessage="1" xr:uid="{31EE9196-85AE-4115-8623-DBFC4562667D}">
          <x14:formula1>
            <xm:f>DATA!$A$2:$A$10</xm:f>
          </x14:formula1>
          <xm:sqref>B12:B33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129"/>
  <sheetViews>
    <sheetView zoomScaleNormal="100" workbookViewId="0">
      <selection activeCell="C4" sqref="C4"/>
    </sheetView>
  </sheetViews>
  <sheetFormatPr defaultColWidth="9" defaultRowHeight="15" x14ac:dyDescent="0.25"/>
  <cols>
    <col min="1" max="1" width="6.85546875" style="71" customWidth="1"/>
    <col min="2" max="2" width="79.7109375" style="71" customWidth="1"/>
    <col min="3" max="3" width="12.140625" style="71" bestFit="1" customWidth="1"/>
    <col min="4" max="4" width="11.140625" style="71" customWidth="1"/>
    <col min="5" max="5" width="14" style="71" customWidth="1"/>
    <col min="6" max="6" width="1.140625" style="71" customWidth="1"/>
    <col min="7" max="7" width="20.42578125" style="81" customWidth="1"/>
    <col min="8" max="11" width="9" style="71"/>
    <col min="12" max="12" width="10.85546875" style="31" customWidth="1"/>
    <col min="13" max="49" width="10.85546875" style="71" customWidth="1"/>
    <col min="50" max="52" width="28" style="71" customWidth="1"/>
    <col min="53" max="53" width="28" style="77" customWidth="1"/>
    <col min="54" max="16384" width="9" style="71"/>
  </cols>
  <sheetData>
    <row r="1" spans="1:53" x14ac:dyDescent="0.25">
      <c r="B1" s="263" t="s">
        <v>122</v>
      </c>
      <c r="C1" s="263"/>
      <c r="D1" s="263"/>
      <c r="E1" s="263"/>
    </row>
    <row r="2" spans="1:53" ht="45" customHeight="1" thickBot="1" x14ac:dyDescent="0.3">
      <c r="B2" s="264"/>
      <c r="C2" s="264"/>
      <c r="D2" s="264"/>
      <c r="E2" s="264"/>
    </row>
    <row r="3" spans="1:53" ht="60.75" thickBot="1" x14ac:dyDescent="0.3">
      <c r="A3" s="265" t="s">
        <v>87</v>
      </c>
      <c r="B3" s="69" t="s">
        <v>88</v>
      </c>
      <c r="C3" s="70" t="s">
        <v>89</v>
      </c>
      <c r="D3" s="70" t="s">
        <v>90</v>
      </c>
      <c r="E3" s="70" t="s">
        <v>91</v>
      </c>
      <c r="G3" s="70" t="s">
        <v>90</v>
      </c>
      <c r="BA3" s="72" t="s">
        <v>92</v>
      </c>
    </row>
    <row r="4" spans="1:53" ht="15.75" thickBot="1" x14ac:dyDescent="0.3">
      <c r="A4" s="266"/>
      <c r="B4" s="73" t="s">
        <v>93</v>
      </c>
      <c r="C4" s="100"/>
      <c r="D4" s="75" t="str">
        <f>IF(C17=0,"",C4/C17)</f>
        <v/>
      </c>
      <c r="E4" s="74">
        <f>ROUND(C4*'Στοιχεία Έργου'!$D$25,2)</f>
        <v>0</v>
      </c>
      <c r="G4" s="76" t="str">
        <f>+BA4</f>
        <v>Φορέας / Project Promoter</v>
      </c>
      <c r="BA4" s="77" t="s">
        <v>72</v>
      </c>
    </row>
    <row r="5" spans="1:53" ht="14.25" customHeight="1" x14ac:dyDescent="0.25">
      <c r="A5" s="266"/>
      <c r="B5" s="73" t="s">
        <v>94</v>
      </c>
      <c r="C5" s="100"/>
      <c r="D5" s="75" t="str">
        <f>IF(C17=0,"",C5/C17)</f>
        <v/>
      </c>
      <c r="E5" s="74">
        <f>ROUND(C5*'Στοιχεία Έργου'!$D$25,2)</f>
        <v>0</v>
      </c>
      <c r="G5" s="268" t="str">
        <f>IF($E$129=0,"",+E17/$E$129)</f>
        <v/>
      </c>
    </row>
    <row r="6" spans="1:53" ht="15.75" thickBot="1" x14ac:dyDescent="0.3">
      <c r="A6" s="266"/>
      <c r="B6" s="78" t="s">
        <v>95</v>
      </c>
      <c r="C6" s="100"/>
      <c r="D6" s="80" t="str">
        <f>IF(C17=0,"",C6/C17)</f>
        <v/>
      </c>
      <c r="E6" s="74">
        <f>ROUND(C6*'Στοιχεία Έργου'!$D$25,2)</f>
        <v>0</v>
      </c>
      <c r="G6" s="269"/>
    </row>
    <row r="7" spans="1:53" x14ac:dyDescent="0.25">
      <c r="A7" s="266"/>
      <c r="B7" s="78" t="s">
        <v>96</v>
      </c>
      <c r="C7" s="100"/>
      <c r="D7" s="80" t="str">
        <f>IF(C17=0,"",C7/C17)</f>
        <v/>
      </c>
      <c r="E7" s="74">
        <f>ROUND(C7*'Στοιχεία Έργου'!$D$25,2)</f>
        <v>0</v>
      </c>
      <c r="BA7" s="72"/>
    </row>
    <row r="8" spans="1:53" x14ac:dyDescent="0.25">
      <c r="A8" s="266"/>
      <c r="B8" s="78" t="s">
        <v>97</v>
      </c>
      <c r="C8" s="100"/>
      <c r="D8" s="80" t="str">
        <f>IF(C17=0,"",C8/C17)</f>
        <v/>
      </c>
      <c r="E8" s="74">
        <f>ROUND(C8*'Στοιχεία Έργου'!$D$25,2)</f>
        <v>0</v>
      </c>
      <c r="BA8" s="72"/>
    </row>
    <row r="9" spans="1:53" x14ac:dyDescent="0.25">
      <c r="A9" s="266"/>
      <c r="B9" s="78" t="s">
        <v>98</v>
      </c>
      <c r="C9" s="100"/>
      <c r="D9" s="80" t="str">
        <f>IF(C17=0,"",C9/C17)</f>
        <v/>
      </c>
      <c r="E9" s="74">
        <f>ROUND(C9*'Στοιχεία Έργου'!$D$25,2)</f>
        <v>0</v>
      </c>
    </row>
    <row r="10" spans="1:53" x14ac:dyDescent="0.25">
      <c r="A10" s="266"/>
      <c r="B10" s="78" t="s">
        <v>99</v>
      </c>
      <c r="C10" s="100"/>
      <c r="D10" s="80" t="str">
        <f>IF(C17=0,"",C10/C17)</f>
        <v/>
      </c>
      <c r="E10" s="74">
        <f>ROUND(C10*'Στοιχεία Έργου'!$D$25,2)</f>
        <v>0</v>
      </c>
    </row>
    <row r="11" spans="1:53" ht="15.75" thickBot="1" x14ac:dyDescent="0.3">
      <c r="A11" s="266"/>
      <c r="B11" s="82" t="s">
        <v>100</v>
      </c>
      <c r="C11" s="102"/>
      <c r="D11" s="84" t="str">
        <f>IF(C17=0,"",C11/C17)</f>
        <v/>
      </c>
      <c r="E11" s="85">
        <f>ROUND(C11*'Στοιχεία Έργου'!$D$25,2)</f>
        <v>0</v>
      </c>
    </row>
    <row r="12" spans="1:53" x14ac:dyDescent="0.25">
      <c r="A12" s="266"/>
      <c r="B12" s="86" t="s">
        <v>101</v>
      </c>
      <c r="C12" s="87">
        <f>SUM(C4:C11)</f>
        <v>0</v>
      </c>
      <c r="D12" s="88"/>
      <c r="E12" s="89">
        <f>SUM(E4:E11)</f>
        <v>0</v>
      </c>
    </row>
    <row r="13" spans="1:53" x14ac:dyDescent="0.25">
      <c r="A13" s="266"/>
      <c r="B13" s="78" t="s">
        <v>102</v>
      </c>
      <c r="C13" s="103"/>
      <c r="D13" s="91" t="str">
        <f>IF(C17=0,"",C13/C17)</f>
        <v/>
      </c>
      <c r="E13" s="74">
        <f>ROUND(C13*'Στοιχεία Έργου'!$D$25,2)</f>
        <v>0</v>
      </c>
    </row>
    <row r="14" spans="1:53" ht="15.75" thickBot="1" x14ac:dyDescent="0.3">
      <c r="A14" s="266"/>
      <c r="B14" s="82" t="s">
        <v>103</v>
      </c>
      <c r="C14" s="142" t="str">
        <f>IF(C4="","",+C4*'Στοιχεία Έργου'!$D$27)</f>
        <v/>
      </c>
      <c r="D14" s="93" t="str">
        <f>IF(C14="","",C14/C17)</f>
        <v/>
      </c>
      <c r="E14" s="85" t="str">
        <f>IF(C14="","",ROUND(C14*'Στοιχεία Έργου'!$D$25,2))</f>
        <v/>
      </c>
    </row>
    <row r="15" spans="1:53" x14ac:dyDescent="0.25">
      <c r="A15" s="266"/>
      <c r="B15" s="86" t="s">
        <v>104</v>
      </c>
      <c r="C15" s="87">
        <f>SUM(C12:C14)</f>
        <v>0</v>
      </c>
      <c r="D15" s="88"/>
      <c r="E15" s="89">
        <f>SUM(E12:E14)</f>
        <v>0</v>
      </c>
    </row>
    <row r="16" spans="1:53" ht="15.75" thickBot="1" x14ac:dyDescent="0.3">
      <c r="A16" s="266"/>
      <c r="B16" s="94" t="s">
        <v>105</v>
      </c>
      <c r="C16" s="104"/>
      <c r="D16" s="96" t="str">
        <f>IF(C17=0,"",C16/C17)</f>
        <v/>
      </c>
      <c r="E16" s="95">
        <f>ROUND(C16*'Στοιχεία Έργου'!$D$25,2)</f>
        <v>0</v>
      </c>
    </row>
    <row r="17" spans="1:53" ht="14.25" customHeight="1" thickBot="1" x14ac:dyDescent="0.3">
      <c r="A17" s="267"/>
      <c r="B17" s="97" t="s">
        <v>106</v>
      </c>
      <c r="C17" s="98">
        <f>+C15+C16</f>
        <v>0</v>
      </c>
      <c r="D17" s="99">
        <f>SUM(D4:D16)</f>
        <v>0</v>
      </c>
      <c r="E17" s="98">
        <f>+E15+E16</f>
        <v>0</v>
      </c>
    </row>
    <row r="18" spans="1:53" ht="15.75" thickBot="1" x14ac:dyDescent="0.3"/>
    <row r="19" spans="1:53" ht="60.75" thickBot="1" x14ac:dyDescent="0.3">
      <c r="A19" s="265" t="s">
        <v>107</v>
      </c>
      <c r="B19" s="69" t="s">
        <v>88</v>
      </c>
      <c r="C19" s="70" t="s">
        <v>89</v>
      </c>
      <c r="D19" s="70" t="s">
        <v>90</v>
      </c>
      <c r="E19" s="70" t="s">
        <v>91</v>
      </c>
      <c r="G19" s="70" t="s">
        <v>90</v>
      </c>
      <c r="BA19" s="72" t="s">
        <v>92</v>
      </c>
    </row>
    <row r="20" spans="1:53" ht="15.75" thickBot="1" x14ac:dyDescent="0.3">
      <c r="A20" s="266"/>
      <c r="B20" s="73" t="s">
        <v>93</v>
      </c>
      <c r="C20" s="100"/>
      <c r="D20" s="75" t="str">
        <f>IF(C33=0,"",C20/C33)</f>
        <v/>
      </c>
      <c r="E20" s="74">
        <f>ROUND(C20*'Στοιχεία Έργου'!$D$25,2)</f>
        <v>0</v>
      </c>
      <c r="G20" s="76" t="str">
        <f>+BA20</f>
        <v>Εταίρος 1 / Partner 1</v>
      </c>
      <c r="BA20" s="77" t="s">
        <v>73</v>
      </c>
    </row>
    <row r="21" spans="1:53" x14ac:dyDescent="0.25">
      <c r="A21" s="266"/>
      <c r="B21" s="73" t="s">
        <v>94</v>
      </c>
      <c r="C21" s="100"/>
      <c r="D21" s="75" t="str">
        <f>IF(C33=0,"",C21/C33)</f>
        <v/>
      </c>
      <c r="E21" s="74">
        <f>ROUND(C21*'Στοιχεία Έργου'!$D$25,2)</f>
        <v>0</v>
      </c>
      <c r="G21" s="268" t="str">
        <f>IF($E$129=0,"",+E33/$E$129)</f>
        <v/>
      </c>
    </row>
    <row r="22" spans="1:53" ht="15.75" thickBot="1" x14ac:dyDescent="0.3">
      <c r="A22" s="266"/>
      <c r="B22" s="78" t="s">
        <v>95</v>
      </c>
      <c r="C22" s="100"/>
      <c r="D22" s="80" t="str">
        <f>IF(C33=0,"",C22/C33)</f>
        <v/>
      </c>
      <c r="E22" s="74">
        <f>ROUND(C22*'Στοιχεία Έργου'!$D$25,2)</f>
        <v>0</v>
      </c>
      <c r="G22" s="269"/>
    </row>
    <row r="23" spans="1:53" x14ac:dyDescent="0.25">
      <c r="A23" s="266"/>
      <c r="B23" s="78" t="s">
        <v>96</v>
      </c>
      <c r="C23" s="100"/>
      <c r="D23" s="80" t="str">
        <f>IF(C33=0,"",C23/C33)</f>
        <v/>
      </c>
      <c r="E23" s="74">
        <f>ROUND(C23*'Στοιχεία Έργου'!$D$25,2)</f>
        <v>0</v>
      </c>
      <c r="BA23" s="72"/>
    </row>
    <row r="24" spans="1:53" x14ac:dyDescent="0.25">
      <c r="A24" s="266"/>
      <c r="B24" s="78" t="s">
        <v>97</v>
      </c>
      <c r="C24" s="100"/>
      <c r="D24" s="80" t="str">
        <f>IF(C33=0,"",C24/C33)</f>
        <v/>
      </c>
      <c r="E24" s="74">
        <f>ROUND(C24*'Στοιχεία Έργου'!$D$25,2)</f>
        <v>0</v>
      </c>
      <c r="BA24" s="72"/>
    </row>
    <row r="25" spans="1:53" x14ac:dyDescent="0.25">
      <c r="A25" s="266"/>
      <c r="B25" s="78" t="s">
        <v>98</v>
      </c>
      <c r="C25" s="100"/>
      <c r="D25" s="80" t="str">
        <f>IF(C33=0,"",C25/C33)</f>
        <v/>
      </c>
      <c r="E25" s="74">
        <f>ROUND(C25*'Στοιχεία Έργου'!$D$25,2)</f>
        <v>0</v>
      </c>
    </row>
    <row r="26" spans="1:53" x14ac:dyDescent="0.25">
      <c r="A26" s="266"/>
      <c r="B26" s="78" t="s">
        <v>99</v>
      </c>
      <c r="C26" s="100"/>
      <c r="D26" s="80" t="str">
        <f>IF(C33=0,"",C26/C33)</f>
        <v/>
      </c>
      <c r="E26" s="74">
        <f>ROUND(C26*'Στοιχεία Έργου'!$D$25,2)</f>
        <v>0</v>
      </c>
    </row>
    <row r="27" spans="1:53" ht="15.75" thickBot="1" x14ac:dyDescent="0.3">
      <c r="A27" s="266"/>
      <c r="B27" s="82" t="s">
        <v>100</v>
      </c>
      <c r="C27" s="102"/>
      <c r="D27" s="84" t="str">
        <f>IF(C33=0,"",C27/C33)</f>
        <v/>
      </c>
      <c r="E27" s="85">
        <f>ROUND(C27*'Στοιχεία Έργου'!$D$25,2)</f>
        <v>0</v>
      </c>
    </row>
    <row r="28" spans="1:53" x14ac:dyDescent="0.25">
      <c r="A28" s="266"/>
      <c r="B28" s="86" t="s">
        <v>101</v>
      </c>
      <c r="C28" s="87">
        <f>SUM(C20:C27)</f>
        <v>0</v>
      </c>
      <c r="D28" s="88"/>
      <c r="E28" s="89">
        <f>SUM(E20:E27)</f>
        <v>0</v>
      </c>
    </row>
    <row r="29" spans="1:53" x14ac:dyDescent="0.25">
      <c r="A29" s="266"/>
      <c r="B29" s="78" t="s">
        <v>102</v>
      </c>
      <c r="C29" s="103"/>
      <c r="D29" s="91" t="str">
        <f>IF(C33=0,"",C29/C33)</f>
        <v/>
      </c>
      <c r="E29" s="74">
        <f>ROUND(C29*'Στοιχεία Έργου'!$D$25,2)</f>
        <v>0</v>
      </c>
    </row>
    <row r="30" spans="1:53" ht="15.75" thickBot="1" x14ac:dyDescent="0.3">
      <c r="A30" s="266"/>
      <c r="B30" s="82" t="s">
        <v>103</v>
      </c>
      <c r="C30" s="142" t="str">
        <f>IF(C20="","",+C20*'Στοιχεία Έργου'!$D$27)</f>
        <v/>
      </c>
      <c r="D30" s="93" t="str">
        <f>IF(C30="","",C30/C33)</f>
        <v/>
      </c>
      <c r="E30" s="85" t="str">
        <f>IF(C30="","",ROUND(C30*'Στοιχεία Έργου'!$D$25,2))</f>
        <v/>
      </c>
    </row>
    <row r="31" spans="1:53" x14ac:dyDescent="0.25">
      <c r="A31" s="266"/>
      <c r="B31" s="86" t="s">
        <v>104</v>
      </c>
      <c r="C31" s="87">
        <f>SUM(C28:C30)</f>
        <v>0</v>
      </c>
      <c r="D31" s="88"/>
      <c r="E31" s="89">
        <f>SUM(E28:E30)</f>
        <v>0</v>
      </c>
    </row>
    <row r="32" spans="1:53" ht="15.75" thickBot="1" x14ac:dyDescent="0.3">
      <c r="A32" s="266"/>
      <c r="B32" s="94" t="s">
        <v>105</v>
      </c>
      <c r="C32" s="105"/>
      <c r="D32" s="96" t="str">
        <f>IF(C33=0,"",C32/C33)</f>
        <v/>
      </c>
      <c r="E32" s="95">
        <f>ROUND(C32*'Στοιχεία Έργου'!$D$25,2)</f>
        <v>0</v>
      </c>
    </row>
    <row r="33" spans="1:53" ht="14.25" customHeight="1" thickBot="1" x14ac:dyDescent="0.3">
      <c r="A33" s="267"/>
      <c r="B33" s="97" t="s">
        <v>106</v>
      </c>
      <c r="C33" s="98">
        <f>+C31+C32</f>
        <v>0</v>
      </c>
      <c r="D33" s="99">
        <f>SUM(D20:D32)</f>
        <v>0</v>
      </c>
      <c r="E33" s="98">
        <f>+E31+E32</f>
        <v>0</v>
      </c>
    </row>
    <row r="34" spans="1:53" ht="15.75" thickBot="1" x14ac:dyDescent="0.3"/>
    <row r="35" spans="1:53" ht="60.75" thickBot="1" x14ac:dyDescent="0.3">
      <c r="A35" s="265" t="s">
        <v>108</v>
      </c>
      <c r="B35" s="69" t="s">
        <v>88</v>
      </c>
      <c r="C35" s="70" t="s">
        <v>89</v>
      </c>
      <c r="D35" s="70" t="s">
        <v>90</v>
      </c>
      <c r="E35" s="70" t="s">
        <v>91</v>
      </c>
      <c r="G35" s="70" t="s">
        <v>90</v>
      </c>
      <c r="BA35" s="72" t="s">
        <v>92</v>
      </c>
    </row>
    <row r="36" spans="1:53" ht="15.75" thickBot="1" x14ac:dyDescent="0.3">
      <c r="A36" s="266"/>
      <c r="B36" s="73" t="s">
        <v>93</v>
      </c>
      <c r="C36" s="100"/>
      <c r="D36" s="75" t="str">
        <f>IF(C49=0,"",C36/C49)</f>
        <v/>
      </c>
      <c r="E36" s="74">
        <f>ROUND(C36*'Στοιχεία Έργου'!$D$25,2)</f>
        <v>0</v>
      </c>
      <c r="G36" s="76" t="str">
        <f>+BA36</f>
        <v>Εταίρος 2 / Partner 2</v>
      </c>
      <c r="BA36" s="77" t="s">
        <v>74</v>
      </c>
    </row>
    <row r="37" spans="1:53" x14ac:dyDescent="0.25">
      <c r="A37" s="266"/>
      <c r="B37" s="73" t="s">
        <v>94</v>
      </c>
      <c r="C37" s="100"/>
      <c r="D37" s="75" t="str">
        <f>IF(C49=0,"",C37/C49)</f>
        <v/>
      </c>
      <c r="E37" s="74">
        <f>ROUND(C37*'Στοιχεία Έργου'!$D$25,2)</f>
        <v>0</v>
      </c>
      <c r="G37" s="268" t="str">
        <f>IF($E$129=0,"",+E49/$E$129)</f>
        <v/>
      </c>
    </row>
    <row r="38" spans="1:53" ht="15.75" thickBot="1" x14ac:dyDescent="0.3">
      <c r="A38" s="266"/>
      <c r="B38" s="78" t="s">
        <v>95</v>
      </c>
      <c r="C38" s="101"/>
      <c r="D38" s="80" t="str">
        <f>IF(C49=0,"",C38/C49)</f>
        <v/>
      </c>
      <c r="E38" s="74">
        <f>ROUND(C38*'Στοιχεία Έργου'!$D$25,2)</f>
        <v>0</v>
      </c>
      <c r="G38" s="269"/>
    </row>
    <row r="39" spans="1:53" x14ac:dyDescent="0.25">
      <c r="A39" s="266"/>
      <c r="B39" s="78" t="s">
        <v>96</v>
      </c>
      <c r="C39" s="101"/>
      <c r="D39" s="80" t="str">
        <f>IF(C49=0,"",C39/C49)</f>
        <v/>
      </c>
      <c r="E39" s="74">
        <f>ROUND(C39*'Στοιχεία Έργου'!$D$25,2)</f>
        <v>0</v>
      </c>
      <c r="BA39" s="72"/>
    </row>
    <row r="40" spans="1:53" x14ac:dyDescent="0.25">
      <c r="A40" s="266"/>
      <c r="B40" s="78" t="s">
        <v>97</v>
      </c>
      <c r="C40" s="101"/>
      <c r="D40" s="80" t="str">
        <f>IF(C49=0,"",C40/C49)</f>
        <v/>
      </c>
      <c r="E40" s="74">
        <f>ROUND(C40*'Στοιχεία Έργου'!$D$25,2)</f>
        <v>0</v>
      </c>
      <c r="BA40" s="72"/>
    </row>
    <row r="41" spans="1:53" x14ac:dyDescent="0.25">
      <c r="A41" s="266"/>
      <c r="B41" s="78" t="s">
        <v>98</v>
      </c>
      <c r="C41" s="101"/>
      <c r="D41" s="80" t="str">
        <f>IF(C49=0,"",C41/C49)</f>
        <v/>
      </c>
      <c r="E41" s="74">
        <f>ROUND(C41*'Στοιχεία Έργου'!$D$25,2)</f>
        <v>0</v>
      </c>
    </row>
    <row r="42" spans="1:53" x14ac:dyDescent="0.25">
      <c r="A42" s="266"/>
      <c r="B42" s="78" t="s">
        <v>99</v>
      </c>
      <c r="C42" s="101"/>
      <c r="D42" s="80" t="str">
        <f>IF(C49=0,"",C42/C49)</f>
        <v/>
      </c>
      <c r="E42" s="74">
        <f>ROUND(C42*'Στοιχεία Έργου'!$D$25,2)</f>
        <v>0</v>
      </c>
    </row>
    <row r="43" spans="1:53" ht="15.75" thickBot="1" x14ac:dyDescent="0.3">
      <c r="A43" s="266"/>
      <c r="B43" s="82" t="s">
        <v>100</v>
      </c>
      <c r="C43" s="102"/>
      <c r="D43" s="84" t="str">
        <f>IF(C49=0,"",C43/C49)</f>
        <v/>
      </c>
      <c r="E43" s="85">
        <f>ROUND(C43*'Στοιχεία Έργου'!$D$25,2)</f>
        <v>0</v>
      </c>
    </row>
    <row r="44" spans="1:53" x14ac:dyDescent="0.25">
      <c r="A44" s="266"/>
      <c r="B44" s="86" t="s">
        <v>101</v>
      </c>
      <c r="C44" s="87">
        <f>SUM(C36:C43)</f>
        <v>0</v>
      </c>
      <c r="D44" s="88"/>
      <c r="E44" s="89">
        <f>SUM(E36:E43)</f>
        <v>0</v>
      </c>
    </row>
    <row r="45" spans="1:53" x14ac:dyDescent="0.25">
      <c r="A45" s="266"/>
      <c r="B45" s="78" t="s">
        <v>102</v>
      </c>
      <c r="C45" s="103"/>
      <c r="D45" s="91" t="str">
        <f>IF(C49=0,"",C45/C49)</f>
        <v/>
      </c>
      <c r="E45" s="74">
        <f>ROUND(C45*'Στοιχεία Έργου'!$D$25,2)</f>
        <v>0</v>
      </c>
    </row>
    <row r="46" spans="1:53" ht="15.75" thickBot="1" x14ac:dyDescent="0.3">
      <c r="A46" s="266"/>
      <c r="B46" s="82" t="s">
        <v>103</v>
      </c>
      <c r="C46" s="142" t="str">
        <f>IF(C36="","",+C36*'Στοιχεία Έργου'!$D$27)</f>
        <v/>
      </c>
      <c r="D46" s="93" t="str">
        <f>IF(C46="","",C46/C49)</f>
        <v/>
      </c>
      <c r="E46" s="85" t="str">
        <f>IF(C46="","",ROUND(C46*'Στοιχεία Έργου'!$D$25,2))</f>
        <v/>
      </c>
    </row>
    <row r="47" spans="1:53" x14ac:dyDescent="0.25">
      <c r="A47" s="266"/>
      <c r="B47" s="86" t="s">
        <v>104</v>
      </c>
      <c r="C47" s="87">
        <f>SUM(C44:C46)</f>
        <v>0</v>
      </c>
      <c r="D47" s="88"/>
      <c r="E47" s="89">
        <f>SUM(E44:E46)</f>
        <v>0</v>
      </c>
    </row>
    <row r="48" spans="1:53" ht="15.75" thickBot="1" x14ac:dyDescent="0.3">
      <c r="A48" s="266"/>
      <c r="B48" s="94" t="s">
        <v>105</v>
      </c>
      <c r="C48" s="105"/>
      <c r="D48" s="96" t="str">
        <f>IF(C49=0,"",C48/C49)</f>
        <v/>
      </c>
      <c r="E48" s="95">
        <f>ROUND(C48*'Στοιχεία Έργου'!$D$25,2)</f>
        <v>0</v>
      </c>
    </row>
    <row r="49" spans="1:53" ht="14.25" customHeight="1" thickBot="1" x14ac:dyDescent="0.3">
      <c r="A49" s="267"/>
      <c r="B49" s="97" t="s">
        <v>106</v>
      </c>
      <c r="C49" s="98">
        <f>+C47+C48</f>
        <v>0</v>
      </c>
      <c r="D49" s="99">
        <f>SUM(D36:D48)</f>
        <v>0</v>
      </c>
      <c r="E49" s="98">
        <f>+E47+E48</f>
        <v>0</v>
      </c>
    </row>
    <row r="50" spans="1:53" ht="15.75" thickBot="1" x14ac:dyDescent="0.3"/>
    <row r="51" spans="1:53" ht="60.75" thickBot="1" x14ac:dyDescent="0.3">
      <c r="A51" s="265" t="s">
        <v>109</v>
      </c>
      <c r="B51" s="69" t="s">
        <v>88</v>
      </c>
      <c r="C51" s="70" t="s">
        <v>89</v>
      </c>
      <c r="D51" s="70" t="s">
        <v>90</v>
      </c>
      <c r="E51" s="70" t="s">
        <v>91</v>
      </c>
      <c r="G51" s="70" t="s">
        <v>90</v>
      </c>
      <c r="BA51" s="72" t="s">
        <v>92</v>
      </c>
    </row>
    <row r="52" spans="1:53" ht="15.75" thickBot="1" x14ac:dyDescent="0.3">
      <c r="A52" s="266"/>
      <c r="B52" s="73" t="s">
        <v>93</v>
      </c>
      <c r="C52" s="100"/>
      <c r="D52" s="75" t="str">
        <f>IF(C65=0,"",C52/C65)</f>
        <v/>
      </c>
      <c r="E52" s="74">
        <f>ROUND(C52*'Στοιχεία Έργου'!$D$25,2)</f>
        <v>0</v>
      </c>
      <c r="G52" s="76" t="str">
        <f>+BA52</f>
        <v>Εταίρος 3 / Partner 3</v>
      </c>
      <c r="BA52" s="77" t="s">
        <v>75</v>
      </c>
    </row>
    <row r="53" spans="1:53" x14ac:dyDescent="0.25">
      <c r="A53" s="266"/>
      <c r="B53" s="73" t="s">
        <v>94</v>
      </c>
      <c r="C53" s="100"/>
      <c r="D53" s="75" t="str">
        <f>IF(C65=0,"",C53/C65)</f>
        <v/>
      </c>
      <c r="E53" s="74">
        <f>ROUND(C53*'Στοιχεία Έργου'!$D$25,2)</f>
        <v>0</v>
      </c>
      <c r="G53" s="268" t="str">
        <f>IF($E$129=0,"",+E65/$E$129)</f>
        <v/>
      </c>
    </row>
    <row r="54" spans="1:53" ht="15.75" thickBot="1" x14ac:dyDescent="0.3">
      <c r="A54" s="266"/>
      <c r="B54" s="78" t="s">
        <v>95</v>
      </c>
      <c r="C54" s="101"/>
      <c r="D54" s="80" t="str">
        <f>IF(C65=0,"",C54/C65)</f>
        <v/>
      </c>
      <c r="E54" s="74">
        <f>ROUND(C54*'Στοιχεία Έργου'!$D$25,2)</f>
        <v>0</v>
      </c>
      <c r="G54" s="269"/>
    </row>
    <row r="55" spans="1:53" x14ac:dyDescent="0.25">
      <c r="A55" s="266"/>
      <c r="B55" s="78" t="s">
        <v>96</v>
      </c>
      <c r="C55" s="101"/>
      <c r="D55" s="80" t="str">
        <f>IF(C65=0,"",C55/C65)</f>
        <v/>
      </c>
      <c r="E55" s="74">
        <f>ROUND(C55*'Στοιχεία Έργου'!$D$25,2)</f>
        <v>0</v>
      </c>
      <c r="BA55" s="72"/>
    </row>
    <row r="56" spans="1:53" x14ac:dyDescent="0.25">
      <c r="A56" s="266"/>
      <c r="B56" s="78" t="s">
        <v>97</v>
      </c>
      <c r="C56" s="101"/>
      <c r="D56" s="80" t="str">
        <f>IF(C65=0,"",C56/C65)</f>
        <v/>
      </c>
      <c r="E56" s="74">
        <f>ROUND(C56*'Στοιχεία Έργου'!$D$25,2)</f>
        <v>0</v>
      </c>
      <c r="BA56" s="72"/>
    </row>
    <row r="57" spans="1:53" x14ac:dyDescent="0.25">
      <c r="A57" s="266"/>
      <c r="B57" s="78" t="s">
        <v>98</v>
      </c>
      <c r="C57" s="101"/>
      <c r="D57" s="80" t="str">
        <f>IF(C65=0,"",C57/C65)</f>
        <v/>
      </c>
      <c r="E57" s="74">
        <f>ROUND(C57*'Στοιχεία Έργου'!$D$25,2)</f>
        <v>0</v>
      </c>
    </row>
    <row r="58" spans="1:53" x14ac:dyDescent="0.25">
      <c r="A58" s="266"/>
      <c r="B58" s="78" t="s">
        <v>99</v>
      </c>
      <c r="C58" s="101"/>
      <c r="D58" s="80" t="str">
        <f>IF(C65=0,"",C58/C65)</f>
        <v/>
      </c>
      <c r="E58" s="74">
        <f>ROUND(C58*'Στοιχεία Έργου'!$D$25,2)</f>
        <v>0</v>
      </c>
    </row>
    <row r="59" spans="1:53" ht="15.75" thickBot="1" x14ac:dyDescent="0.3">
      <c r="A59" s="266"/>
      <c r="B59" s="82" t="s">
        <v>100</v>
      </c>
      <c r="C59" s="102"/>
      <c r="D59" s="84" t="str">
        <f>IF(C65=0,"",C59/C65)</f>
        <v/>
      </c>
      <c r="E59" s="85">
        <f>ROUND(C59*'Στοιχεία Έργου'!$D$25,2)</f>
        <v>0</v>
      </c>
    </row>
    <row r="60" spans="1:53" x14ac:dyDescent="0.25">
      <c r="A60" s="266"/>
      <c r="B60" s="86" t="s">
        <v>101</v>
      </c>
      <c r="C60" s="87">
        <f>SUM(C52:C59)</f>
        <v>0</v>
      </c>
      <c r="D60" s="88"/>
      <c r="E60" s="89">
        <f>SUM(E52:E59)</f>
        <v>0</v>
      </c>
    </row>
    <row r="61" spans="1:53" x14ac:dyDescent="0.25">
      <c r="A61" s="266"/>
      <c r="B61" s="78" t="s">
        <v>102</v>
      </c>
      <c r="C61" s="103"/>
      <c r="D61" s="91" t="str">
        <f>IF(C65=0,"",C61/C65)</f>
        <v/>
      </c>
      <c r="E61" s="74">
        <f>ROUND(C61*'Στοιχεία Έργου'!$D$25,2)</f>
        <v>0</v>
      </c>
    </row>
    <row r="62" spans="1:53" ht="15.75" thickBot="1" x14ac:dyDescent="0.3">
      <c r="A62" s="266"/>
      <c r="B62" s="82" t="s">
        <v>103</v>
      </c>
      <c r="C62" s="142" t="str">
        <f>IF(C52="","",+C52*'Στοιχεία Έργου'!$D$27)</f>
        <v/>
      </c>
      <c r="D62" s="93" t="str">
        <f>IF(C62="","",C62/C65)</f>
        <v/>
      </c>
      <c r="E62" s="85" t="str">
        <f>IF(C62="","",ROUND(C62*'Στοιχεία Έργου'!$D$25,2))</f>
        <v/>
      </c>
    </row>
    <row r="63" spans="1:53" x14ac:dyDescent="0.25">
      <c r="A63" s="266"/>
      <c r="B63" s="86" t="s">
        <v>104</v>
      </c>
      <c r="C63" s="87">
        <f>SUM(C60:C62)</f>
        <v>0</v>
      </c>
      <c r="D63" s="88"/>
      <c r="E63" s="89">
        <f>SUM(E60:E62)</f>
        <v>0</v>
      </c>
    </row>
    <row r="64" spans="1:53" ht="15.75" thickBot="1" x14ac:dyDescent="0.3">
      <c r="A64" s="266"/>
      <c r="B64" s="94" t="s">
        <v>105</v>
      </c>
      <c r="C64" s="105"/>
      <c r="D64" s="96" t="str">
        <f>IF(C65=0,"",C64/C65)</f>
        <v/>
      </c>
      <c r="E64" s="95">
        <f>ROUND(C64*'Στοιχεία Έργου'!$D$25,2)</f>
        <v>0</v>
      </c>
    </row>
    <row r="65" spans="1:53" ht="14.25" customHeight="1" thickBot="1" x14ac:dyDescent="0.3">
      <c r="A65" s="267"/>
      <c r="B65" s="97" t="s">
        <v>106</v>
      </c>
      <c r="C65" s="98">
        <f>+C63+C64</f>
        <v>0</v>
      </c>
      <c r="D65" s="99">
        <f>SUM(D52:D64)</f>
        <v>0</v>
      </c>
      <c r="E65" s="98">
        <f>+E63+E64</f>
        <v>0</v>
      </c>
    </row>
    <row r="66" spans="1:53" ht="15.75" thickBot="1" x14ac:dyDescent="0.3"/>
    <row r="67" spans="1:53" ht="60.75" thickBot="1" x14ac:dyDescent="0.3">
      <c r="A67" s="265" t="s">
        <v>110</v>
      </c>
      <c r="B67" s="69" t="s">
        <v>88</v>
      </c>
      <c r="C67" s="70" t="s">
        <v>89</v>
      </c>
      <c r="D67" s="70" t="s">
        <v>90</v>
      </c>
      <c r="E67" s="70" t="s">
        <v>91</v>
      </c>
      <c r="G67" s="70" t="s">
        <v>90</v>
      </c>
      <c r="BA67" s="72" t="s">
        <v>92</v>
      </c>
    </row>
    <row r="68" spans="1:53" ht="15.75" thickBot="1" x14ac:dyDescent="0.3">
      <c r="A68" s="266"/>
      <c r="B68" s="73" t="s">
        <v>93</v>
      </c>
      <c r="C68" s="100"/>
      <c r="D68" s="75" t="str">
        <f>IF(C81=0,"",C68/C81)</f>
        <v/>
      </c>
      <c r="E68" s="74">
        <f>ROUND(C68*'Στοιχεία Έργου'!$D$25,2)</f>
        <v>0</v>
      </c>
      <c r="G68" s="76" t="str">
        <f>+BA68</f>
        <v>Εταίρος 4 / Partner 4</v>
      </c>
      <c r="BA68" s="77" t="s">
        <v>76</v>
      </c>
    </row>
    <row r="69" spans="1:53" x14ac:dyDescent="0.25">
      <c r="A69" s="266"/>
      <c r="B69" s="73" t="s">
        <v>94</v>
      </c>
      <c r="C69" s="100"/>
      <c r="D69" s="75" t="str">
        <f>IF(C81=0,"",C69/C81)</f>
        <v/>
      </c>
      <c r="E69" s="74">
        <f>ROUND(C69*'Στοιχεία Έργου'!$D$25,2)</f>
        <v>0</v>
      </c>
      <c r="G69" s="268" t="str">
        <f>IF($E$129=0,"",+E81/$E$129)</f>
        <v/>
      </c>
    </row>
    <row r="70" spans="1:53" ht="15.75" thickBot="1" x14ac:dyDescent="0.3">
      <c r="A70" s="266"/>
      <c r="B70" s="78" t="s">
        <v>95</v>
      </c>
      <c r="C70" s="101"/>
      <c r="D70" s="80" t="str">
        <f>IF(C81=0,"",C70/C81)</f>
        <v/>
      </c>
      <c r="E70" s="74">
        <f>ROUND(C70*'Στοιχεία Έργου'!$D$25,2)</f>
        <v>0</v>
      </c>
      <c r="G70" s="269"/>
    </row>
    <row r="71" spans="1:53" x14ac:dyDescent="0.25">
      <c r="A71" s="266"/>
      <c r="B71" s="78" t="s">
        <v>96</v>
      </c>
      <c r="C71" s="101"/>
      <c r="D71" s="80" t="str">
        <f>IF(C81=0,"",C71/C81)</f>
        <v/>
      </c>
      <c r="E71" s="74">
        <f>ROUND(C71*'Στοιχεία Έργου'!$D$25,2)</f>
        <v>0</v>
      </c>
      <c r="BA71" s="72"/>
    </row>
    <row r="72" spans="1:53" x14ac:dyDescent="0.25">
      <c r="A72" s="266"/>
      <c r="B72" s="78" t="s">
        <v>97</v>
      </c>
      <c r="C72" s="101"/>
      <c r="D72" s="80" t="str">
        <f>IF(C81=0,"",C72/C81)</f>
        <v/>
      </c>
      <c r="E72" s="74">
        <f>ROUND(C72*'Στοιχεία Έργου'!$D$25,2)</f>
        <v>0</v>
      </c>
      <c r="BA72" s="72"/>
    </row>
    <row r="73" spans="1:53" x14ac:dyDescent="0.25">
      <c r="A73" s="266"/>
      <c r="B73" s="78" t="s">
        <v>98</v>
      </c>
      <c r="C73" s="101"/>
      <c r="D73" s="80" t="str">
        <f>IF(C81=0,"",C73/C81)</f>
        <v/>
      </c>
      <c r="E73" s="74">
        <f>ROUND(C73*'Στοιχεία Έργου'!$D$25,2)</f>
        <v>0</v>
      </c>
    </row>
    <row r="74" spans="1:53" x14ac:dyDescent="0.25">
      <c r="A74" s="266"/>
      <c r="B74" s="78" t="s">
        <v>99</v>
      </c>
      <c r="C74" s="101"/>
      <c r="D74" s="80" t="str">
        <f>IF(C81=0,"",C74/C81)</f>
        <v/>
      </c>
      <c r="E74" s="74">
        <f>ROUND(C74*'Στοιχεία Έργου'!$D$25,2)</f>
        <v>0</v>
      </c>
    </row>
    <row r="75" spans="1:53" ht="15.75" thickBot="1" x14ac:dyDescent="0.3">
      <c r="A75" s="266"/>
      <c r="B75" s="82" t="s">
        <v>100</v>
      </c>
      <c r="C75" s="102"/>
      <c r="D75" s="84" t="str">
        <f>IF(C81=0,"",C75/C81)</f>
        <v/>
      </c>
      <c r="E75" s="85">
        <f>ROUND(C75*'Στοιχεία Έργου'!$D$25,2)</f>
        <v>0</v>
      </c>
    </row>
    <row r="76" spans="1:53" x14ac:dyDescent="0.25">
      <c r="A76" s="266"/>
      <c r="B76" s="86" t="s">
        <v>101</v>
      </c>
      <c r="C76" s="87">
        <f>SUM(C68:C75)</f>
        <v>0</v>
      </c>
      <c r="D76" s="88"/>
      <c r="E76" s="89">
        <f>SUM(E68:E75)</f>
        <v>0</v>
      </c>
    </row>
    <row r="77" spans="1:53" x14ac:dyDescent="0.25">
      <c r="A77" s="266"/>
      <c r="B77" s="78" t="s">
        <v>102</v>
      </c>
      <c r="C77" s="103"/>
      <c r="D77" s="91" t="str">
        <f>IF(C81=0,"",C77/C81)</f>
        <v/>
      </c>
      <c r="E77" s="74">
        <f>ROUND(C77*'Στοιχεία Έργου'!$D$25,2)</f>
        <v>0</v>
      </c>
    </row>
    <row r="78" spans="1:53" ht="15.75" thickBot="1" x14ac:dyDescent="0.3">
      <c r="A78" s="266"/>
      <c r="B78" s="82" t="s">
        <v>103</v>
      </c>
      <c r="C78" s="142" t="str">
        <f>IF(C68="","",+C68*'Στοιχεία Έργου'!$D$27)</f>
        <v/>
      </c>
      <c r="D78" s="93" t="str">
        <f>IF(C78="","",C78/C81)</f>
        <v/>
      </c>
      <c r="E78" s="85" t="str">
        <f>IF(C78="","",ROUND(C78*'Στοιχεία Έργου'!$D$25,2))</f>
        <v/>
      </c>
    </row>
    <row r="79" spans="1:53" x14ac:dyDescent="0.25">
      <c r="A79" s="266"/>
      <c r="B79" s="86" t="s">
        <v>104</v>
      </c>
      <c r="C79" s="87">
        <f>SUM(C76:C78)</f>
        <v>0</v>
      </c>
      <c r="D79" s="88"/>
      <c r="E79" s="89">
        <f>SUM(E76:E78)</f>
        <v>0</v>
      </c>
    </row>
    <row r="80" spans="1:53" ht="15.75" thickBot="1" x14ac:dyDescent="0.3">
      <c r="A80" s="266"/>
      <c r="B80" s="94" t="s">
        <v>105</v>
      </c>
      <c r="C80" s="105"/>
      <c r="D80" s="96" t="str">
        <f>IF(C81=0,"",C80/C81)</f>
        <v/>
      </c>
      <c r="E80" s="95">
        <f>ROUND(C80*'Στοιχεία Έργου'!$D$25,2)</f>
        <v>0</v>
      </c>
    </row>
    <row r="81" spans="1:53" ht="14.25" customHeight="1" thickBot="1" x14ac:dyDescent="0.3">
      <c r="A81" s="267"/>
      <c r="B81" s="97" t="s">
        <v>106</v>
      </c>
      <c r="C81" s="98">
        <f>+C79+C80</f>
        <v>0</v>
      </c>
      <c r="D81" s="99">
        <f>SUM(D68:D80)</f>
        <v>0</v>
      </c>
      <c r="E81" s="98">
        <f>+E79+E80</f>
        <v>0</v>
      </c>
    </row>
    <row r="82" spans="1:53" ht="15.75" thickBot="1" x14ac:dyDescent="0.3"/>
    <row r="83" spans="1:53" ht="60.75" thickBot="1" x14ac:dyDescent="0.3">
      <c r="A83" s="265" t="s">
        <v>111</v>
      </c>
      <c r="B83" s="69" t="s">
        <v>88</v>
      </c>
      <c r="C83" s="70" t="s">
        <v>89</v>
      </c>
      <c r="D83" s="70" t="s">
        <v>90</v>
      </c>
      <c r="E83" s="70" t="s">
        <v>91</v>
      </c>
      <c r="G83" s="70" t="s">
        <v>90</v>
      </c>
      <c r="BA83" s="72" t="s">
        <v>92</v>
      </c>
    </row>
    <row r="84" spans="1:53" ht="15.75" thickBot="1" x14ac:dyDescent="0.3">
      <c r="A84" s="266"/>
      <c r="B84" s="73" t="s">
        <v>93</v>
      </c>
      <c r="C84" s="100"/>
      <c r="D84" s="75" t="str">
        <f>IF(C97=0,"",C84/C97)</f>
        <v/>
      </c>
      <c r="E84" s="74">
        <f>ROUND(C84*'Στοιχεία Έργου'!$D$25,2)</f>
        <v>0</v>
      </c>
      <c r="G84" s="76" t="str">
        <f>+BA84</f>
        <v>Εταίρος 5 / Partner 5</v>
      </c>
      <c r="BA84" s="77" t="s">
        <v>77</v>
      </c>
    </row>
    <row r="85" spans="1:53" x14ac:dyDescent="0.25">
      <c r="A85" s="266"/>
      <c r="B85" s="73" t="s">
        <v>94</v>
      </c>
      <c r="C85" s="100"/>
      <c r="D85" s="75" t="str">
        <f>IF(C97=0,"",C85/C97)</f>
        <v/>
      </c>
      <c r="E85" s="74">
        <f>ROUND(C85*'Στοιχεία Έργου'!$D$25,2)</f>
        <v>0</v>
      </c>
      <c r="G85" s="268" t="str">
        <f>IF($E$129=0,"",+E97/$E$129)</f>
        <v/>
      </c>
    </row>
    <row r="86" spans="1:53" ht="15.75" thickBot="1" x14ac:dyDescent="0.3">
      <c r="A86" s="266"/>
      <c r="B86" s="78" t="s">
        <v>95</v>
      </c>
      <c r="C86" s="101"/>
      <c r="D86" s="80" t="str">
        <f>IF(C97=0,"",C86/C97)</f>
        <v/>
      </c>
      <c r="E86" s="74">
        <f>ROUND(C86*'Στοιχεία Έργου'!$D$25,2)</f>
        <v>0</v>
      </c>
      <c r="G86" s="269"/>
    </row>
    <row r="87" spans="1:53" x14ac:dyDescent="0.25">
      <c r="A87" s="266"/>
      <c r="B87" s="78" t="s">
        <v>96</v>
      </c>
      <c r="C87" s="101"/>
      <c r="D87" s="80" t="str">
        <f>IF(C97=0,"",C87/C97)</f>
        <v/>
      </c>
      <c r="E87" s="74">
        <f>ROUND(C87*'Στοιχεία Έργου'!$D$25,2)</f>
        <v>0</v>
      </c>
      <c r="BA87" s="72"/>
    </row>
    <row r="88" spans="1:53" x14ac:dyDescent="0.25">
      <c r="A88" s="266"/>
      <c r="B88" s="78" t="s">
        <v>97</v>
      </c>
      <c r="C88" s="101"/>
      <c r="D88" s="80" t="str">
        <f>IF(C97=0,"",C88/C97)</f>
        <v/>
      </c>
      <c r="E88" s="74">
        <f>ROUND(C88*'Στοιχεία Έργου'!$D$25,2)</f>
        <v>0</v>
      </c>
      <c r="BA88" s="72"/>
    </row>
    <row r="89" spans="1:53" x14ac:dyDescent="0.25">
      <c r="A89" s="266"/>
      <c r="B89" s="78" t="s">
        <v>98</v>
      </c>
      <c r="C89" s="101"/>
      <c r="D89" s="80" t="str">
        <f>IF(C97=0,"",C89/C97)</f>
        <v/>
      </c>
      <c r="E89" s="74">
        <f>ROUND(C89*'Στοιχεία Έργου'!$D$25,2)</f>
        <v>0</v>
      </c>
    </row>
    <row r="90" spans="1:53" x14ac:dyDescent="0.25">
      <c r="A90" s="266"/>
      <c r="B90" s="78" t="s">
        <v>99</v>
      </c>
      <c r="C90" s="101"/>
      <c r="D90" s="80" t="str">
        <f>IF(C97=0,"",C90/C97)</f>
        <v/>
      </c>
      <c r="E90" s="74">
        <f>ROUND(C90*'Στοιχεία Έργου'!$D$25,2)</f>
        <v>0</v>
      </c>
    </row>
    <row r="91" spans="1:53" ht="15.75" thickBot="1" x14ac:dyDescent="0.3">
      <c r="A91" s="266"/>
      <c r="B91" s="82" t="s">
        <v>100</v>
      </c>
      <c r="C91" s="102"/>
      <c r="D91" s="84" t="str">
        <f>IF(C97=0,"",C91/C97)</f>
        <v/>
      </c>
      <c r="E91" s="85">
        <f>ROUND(C91*'Στοιχεία Έργου'!$D$25,2)</f>
        <v>0</v>
      </c>
    </row>
    <row r="92" spans="1:53" x14ac:dyDescent="0.25">
      <c r="A92" s="266"/>
      <c r="B92" s="86" t="s">
        <v>101</v>
      </c>
      <c r="C92" s="87">
        <f>SUM(C84:C91)</f>
        <v>0</v>
      </c>
      <c r="D92" s="88"/>
      <c r="E92" s="89">
        <f>SUM(E84:E91)</f>
        <v>0</v>
      </c>
    </row>
    <row r="93" spans="1:53" x14ac:dyDescent="0.25">
      <c r="A93" s="266"/>
      <c r="B93" s="78" t="s">
        <v>102</v>
      </c>
      <c r="C93" s="103"/>
      <c r="D93" s="91" t="str">
        <f>IF(C97=0,"",C93/C97)</f>
        <v/>
      </c>
      <c r="E93" s="74">
        <f>ROUND(C93*'Στοιχεία Έργου'!$D$25,2)</f>
        <v>0</v>
      </c>
    </row>
    <row r="94" spans="1:53" ht="15.75" thickBot="1" x14ac:dyDescent="0.3">
      <c r="A94" s="266"/>
      <c r="B94" s="82" t="s">
        <v>103</v>
      </c>
      <c r="C94" s="142" t="str">
        <f>IF(C84="","",+C84*'Στοιχεία Έργου'!$D$27)</f>
        <v/>
      </c>
      <c r="D94" s="93" t="str">
        <f>IF(C94="","",C94/C97)</f>
        <v/>
      </c>
      <c r="E94" s="85" t="str">
        <f>IF(C94="","",ROUND(C94*'Στοιχεία Έργου'!$D$25,2))</f>
        <v/>
      </c>
    </row>
    <row r="95" spans="1:53" x14ac:dyDescent="0.25">
      <c r="A95" s="266"/>
      <c r="B95" s="86" t="s">
        <v>104</v>
      </c>
      <c r="C95" s="87">
        <f>SUM(C92:C94)</f>
        <v>0</v>
      </c>
      <c r="D95" s="88"/>
      <c r="E95" s="89">
        <f>SUM(E92:E94)</f>
        <v>0</v>
      </c>
    </row>
    <row r="96" spans="1:53" ht="15.75" thickBot="1" x14ac:dyDescent="0.3">
      <c r="A96" s="266"/>
      <c r="B96" s="94" t="s">
        <v>105</v>
      </c>
      <c r="C96" s="105"/>
      <c r="D96" s="96" t="str">
        <f>IF(C97=0,"",C96/C97)</f>
        <v/>
      </c>
      <c r="E96" s="95">
        <f>ROUND(C96*'Στοιχεία Έργου'!$D$25,2)</f>
        <v>0</v>
      </c>
    </row>
    <row r="97" spans="1:53" ht="14.25" customHeight="1" thickBot="1" x14ac:dyDescent="0.3">
      <c r="A97" s="267"/>
      <c r="B97" s="97" t="s">
        <v>106</v>
      </c>
      <c r="C97" s="98">
        <f>+C95+C96</f>
        <v>0</v>
      </c>
      <c r="D97" s="99">
        <f>SUM(D84:D96)</f>
        <v>0</v>
      </c>
      <c r="E97" s="98">
        <f>+E95+E96</f>
        <v>0</v>
      </c>
    </row>
    <row r="98" spans="1:53" ht="15.75" thickBot="1" x14ac:dyDescent="0.3"/>
    <row r="99" spans="1:53" ht="60.75" thickBot="1" x14ac:dyDescent="0.3">
      <c r="A99" s="265" t="s">
        <v>112</v>
      </c>
      <c r="B99" s="69" t="s">
        <v>88</v>
      </c>
      <c r="C99" s="70" t="s">
        <v>89</v>
      </c>
      <c r="D99" s="70" t="s">
        <v>90</v>
      </c>
      <c r="E99" s="70" t="s">
        <v>91</v>
      </c>
      <c r="G99" s="70" t="s">
        <v>90</v>
      </c>
      <c r="BA99" s="72" t="s">
        <v>92</v>
      </c>
    </row>
    <row r="100" spans="1:53" ht="15.75" thickBot="1" x14ac:dyDescent="0.3">
      <c r="A100" s="266"/>
      <c r="B100" s="73" t="s">
        <v>93</v>
      </c>
      <c r="C100" s="100"/>
      <c r="D100" s="75" t="str">
        <f>IF(C113=0,"",C100/C113)</f>
        <v/>
      </c>
      <c r="E100" s="74">
        <f>ROUND(C100*'Στοιχεία Έργου'!$D$25,2)</f>
        <v>0</v>
      </c>
      <c r="G100" s="76" t="str">
        <f>+BA100</f>
        <v>Εταίρος 6 / Partner 6</v>
      </c>
      <c r="BA100" s="77" t="s">
        <v>78</v>
      </c>
    </row>
    <row r="101" spans="1:53" x14ac:dyDescent="0.25">
      <c r="A101" s="266"/>
      <c r="B101" s="73" t="s">
        <v>94</v>
      </c>
      <c r="C101" s="100"/>
      <c r="D101" s="75" t="str">
        <f>IF(C113=0,"",C101/C113)</f>
        <v/>
      </c>
      <c r="E101" s="74">
        <f>ROUND(C101*'Στοιχεία Έργου'!$D$25,2)</f>
        <v>0</v>
      </c>
      <c r="G101" s="268" t="str">
        <f>IF($E$129=0,"",+E113/$E$129)</f>
        <v/>
      </c>
    </row>
    <row r="102" spans="1:53" ht="15.75" thickBot="1" x14ac:dyDescent="0.3">
      <c r="A102" s="266"/>
      <c r="B102" s="78" t="s">
        <v>95</v>
      </c>
      <c r="C102" s="101"/>
      <c r="D102" s="80" t="str">
        <f>IF(C113=0,"",C102/C113)</f>
        <v/>
      </c>
      <c r="E102" s="74">
        <f>ROUND(C102*'Στοιχεία Έργου'!$D$25,2)</f>
        <v>0</v>
      </c>
      <c r="G102" s="269"/>
    </row>
    <row r="103" spans="1:53" x14ac:dyDescent="0.25">
      <c r="A103" s="266"/>
      <c r="B103" s="78" t="s">
        <v>96</v>
      </c>
      <c r="C103" s="101"/>
      <c r="D103" s="80" t="str">
        <f>IF(C113=0,"",C103/C113)</f>
        <v/>
      </c>
      <c r="E103" s="74">
        <f>ROUND(C103*'Στοιχεία Έργου'!$D$25,2)</f>
        <v>0</v>
      </c>
      <c r="BA103" s="72"/>
    </row>
    <row r="104" spans="1:53" x14ac:dyDescent="0.25">
      <c r="A104" s="266"/>
      <c r="B104" s="78" t="s">
        <v>97</v>
      </c>
      <c r="C104" s="101"/>
      <c r="D104" s="80" t="str">
        <f>IF(C113=0,"",C104/C113)</f>
        <v/>
      </c>
      <c r="E104" s="74">
        <f>ROUND(C104*'Στοιχεία Έργου'!$D$25,2)</f>
        <v>0</v>
      </c>
      <c r="BA104" s="72"/>
    </row>
    <row r="105" spans="1:53" x14ac:dyDescent="0.25">
      <c r="A105" s="266"/>
      <c r="B105" s="78" t="s">
        <v>98</v>
      </c>
      <c r="C105" s="101"/>
      <c r="D105" s="80" t="str">
        <f>IF(C113=0,"",C105/C113)</f>
        <v/>
      </c>
      <c r="E105" s="74">
        <f>ROUND(C105*'Στοιχεία Έργου'!$D$25,2)</f>
        <v>0</v>
      </c>
    </row>
    <row r="106" spans="1:53" x14ac:dyDescent="0.25">
      <c r="A106" s="266"/>
      <c r="B106" s="78" t="s">
        <v>99</v>
      </c>
      <c r="C106" s="101"/>
      <c r="D106" s="80" t="str">
        <f>IF(C113=0,"",C106/C113)</f>
        <v/>
      </c>
      <c r="E106" s="74">
        <f>ROUND(C106*'Στοιχεία Έργου'!$D$25,2)</f>
        <v>0</v>
      </c>
    </row>
    <row r="107" spans="1:53" ht="15.75" thickBot="1" x14ac:dyDescent="0.3">
      <c r="A107" s="266"/>
      <c r="B107" s="82" t="s">
        <v>100</v>
      </c>
      <c r="C107" s="102"/>
      <c r="D107" s="84" t="str">
        <f>IF(C113=0,"",C107/C113)</f>
        <v/>
      </c>
      <c r="E107" s="85">
        <f>ROUND(C107*'Στοιχεία Έργου'!$D$25,2)</f>
        <v>0</v>
      </c>
    </row>
    <row r="108" spans="1:53" x14ac:dyDescent="0.25">
      <c r="A108" s="266"/>
      <c r="B108" s="86" t="s">
        <v>101</v>
      </c>
      <c r="C108" s="87">
        <f>SUM(C100:C107)</f>
        <v>0</v>
      </c>
      <c r="D108" s="88"/>
      <c r="E108" s="89">
        <f>SUM(E100:E107)</f>
        <v>0</v>
      </c>
    </row>
    <row r="109" spans="1:53" x14ac:dyDescent="0.25">
      <c r="A109" s="266"/>
      <c r="B109" s="78" t="s">
        <v>102</v>
      </c>
      <c r="C109" s="103"/>
      <c r="D109" s="91" t="str">
        <f>IF(C113=0,"",C109/C113)</f>
        <v/>
      </c>
      <c r="E109" s="74">
        <f>ROUND(C109*'Στοιχεία Έργου'!$D$25,2)</f>
        <v>0</v>
      </c>
    </row>
    <row r="110" spans="1:53" ht="15.75" thickBot="1" x14ac:dyDescent="0.3">
      <c r="A110" s="266"/>
      <c r="B110" s="82" t="s">
        <v>103</v>
      </c>
      <c r="C110" s="142" t="str">
        <f>IF(C100="","",+C100*'Στοιχεία Έργου'!$D$27)</f>
        <v/>
      </c>
      <c r="D110" s="93" t="str">
        <f>IF(C110="","",C110/C113)</f>
        <v/>
      </c>
      <c r="E110" s="85" t="str">
        <f>IF(C110="","",ROUND(C110*'Στοιχεία Έργου'!$D$25,2))</f>
        <v/>
      </c>
    </row>
    <row r="111" spans="1:53" x14ac:dyDescent="0.25">
      <c r="A111" s="266"/>
      <c r="B111" s="86" t="s">
        <v>104</v>
      </c>
      <c r="C111" s="87">
        <f>SUM(C108:C110)</f>
        <v>0</v>
      </c>
      <c r="D111" s="88"/>
      <c r="E111" s="89">
        <f>SUM(E108:E110)</f>
        <v>0</v>
      </c>
    </row>
    <row r="112" spans="1:53" ht="15.75" thickBot="1" x14ac:dyDescent="0.3">
      <c r="A112" s="266"/>
      <c r="B112" s="94" t="s">
        <v>105</v>
      </c>
      <c r="C112" s="105"/>
      <c r="D112" s="96" t="str">
        <f>IF(C113=0,"",C112/C113)</f>
        <v/>
      </c>
      <c r="E112" s="95">
        <f>ROUND(C112*'Στοιχεία Έργου'!$D$25,2)</f>
        <v>0</v>
      </c>
    </row>
    <row r="113" spans="1:53" ht="14.25" customHeight="1" thickBot="1" x14ac:dyDescent="0.3">
      <c r="A113" s="267"/>
      <c r="B113" s="97" t="s">
        <v>106</v>
      </c>
      <c r="C113" s="98">
        <f>+C111+C112</f>
        <v>0</v>
      </c>
      <c r="D113" s="99">
        <f>SUM(D100:D112)</f>
        <v>0</v>
      </c>
      <c r="E113" s="98">
        <f>+E111+E112</f>
        <v>0</v>
      </c>
    </row>
    <row r="114" spans="1:53" ht="15.75" thickBot="1" x14ac:dyDescent="0.3"/>
    <row r="115" spans="1:53" ht="60.75" thickBot="1" x14ac:dyDescent="0.3">
      <c r="A115" s="270" t="s">
        <v>113</v>
      </c>
      <c r="B115" s="69" t="s">
        <v>88</v>
      </c>
      <c r="C115" s="70" t="s">
        <v>89</v>
      </c>
      <c r="D115" s="70" t="s">
        <v>90</v>
      </c>
      <c r="E115" s="70" t="s">
        <v>91</v>
      </c>
      <c r="BA115" s="72"/>
    </row>
    <row r="116" spans="1:53" x14ac:dyDescent="0.25">
      <c r="A116" s="271"/>
      <c r="B116" s="73" t="s">
        <v>93</v>
      </c>
      <c r="C116" s="74">
        <f t="shared" ref="C116:C123" si="0">+C4+C20+C36+C52+C68+C84+C100</f>
        <v>0</v>
      </c>
      <c r="D116" s="75" t="str">
        <f>IF(C129=0,"",C116/C129)</f>
        <v/>
      </c>
      <c r="E116" s="74">
        <f t="shared" ref="E116:E123" si="1">+E4+E20+E36+E52+E68+E84+E100</f>
        <v>0</v>
      </c>
    </row>
    <row r="117" spans="1:53" x14ac:dyDescent="0.25">
      <c r="A117" s="271"/>
      <c r="B117" s="73" t="s">
        <v>94</v>
      </c>
      <c r="C117" s="74">
        <f t="shared" si="0"/>
        <v>0</v>
      </c>
      <c r="D117" s="75" t="str">
        <f>IF(C129=0,"",C117/C129)</f>
        <v/>
      </c>
      <c r="E117" s="74">
        <f t="shared" si="1"/>
        <v>0</v>
      </c>
    </row>
    <row r="118" spans="1:53" x14ac:dyDescent="0.25">
      <c r="A118" s="271"/>
      <c r="B118" s="78" t="s">
        <v>95</v>
      </c>
      <c r="C118" s="79">
        <f t="shared" si="0"/>
        <v>0</v>
      </c>
      <c r="D118" s="80" t="str">
        <f>IF(C129=0,"",C118/C129)</f>
        <v/>
      </c>
      <c r="E118" s="74">
        <f t="shared" si="1"/>
        <v>0</v>
      </c>
    </row>
    <row r="119" spans="1:53" x14ac:dyDescent="0.25">
      <c r="A119" s="271"/>
      <c r="B119" s="78" t="s">
        <v>96</v>
      </c>
      <c r="C119" s="79">
        <f t="shared" si="0"/>
        <v>0</v>
      </c>
      <c r="D119" s="80" t="str">
        <f>IF(C129=0,"",C119/C129)</f>
        <v/>
      </c>
      <c r="E119" s="74">
        <f t="shared" si="1"/>
        <v>0</v>
      </c>
      <c r="BA119" s="72"/>
    </row>
    <row r="120" spans="1:53" x14ac:dyDescent="0.25">
      <c r="A120" s="271"/>
      <c r="B120" s="78" t="s">
        <v>97</v>
      </c>
      <c r="C120" s="79">
        <f t="shared" si="0"/>
        <v>0</v>
      </c>
      <c r="D120" s="80" t="str">
        <f>IF(C129=0,"",C120/C129)</f>
        <v/>
      </c>
      <c r="E120" s="74">
        <f t="shared" si="1"/>
        <v>0</v>
      </c>
      <c r="BA120" s="72"/>
    </row>
    <row r="121" spans="1:53" x14ac:dyDescent="0.25">
      <c r="A121" s="271"/>
      <c r="B121" s="78" t="s">
        <v>98</v>
      </c>
      <c r="C121" s="79">
        <f t="shared" si="0"/>
        <v>0</v>
      </c>
      <c r="D121" s="80" t="str">
        <f>IF(C129=0,"",C121/C129)</f>
        <v/>
      </c>
      <c r="E121" s="74">
        <f t="shared" si="1"/>
        <v>0</v>
      </c>
    </row>
    <row r="122" spans="1:53" x14ac:dyDescent="0.25">
      <c r="A122" s="271"/>
      <c r="B122" s="78" t="s">
        <v>99</v>
      </c>
      <c r="C122" s="79">
        <f t="shared" si="0"/>
        <v>0</v>
      </c>
      <c r="D122" s="80" t="str">
        <f>IF(C129=0,"",C122/C129)</f>
        <v/>
      </c>
      <c r="E122" s="74">
        <f t="shared" si="1"/>
        <v>0</v>
      </c>
    </row>
    <row r="123" spans="1:53" ht="15.75" thickBot="1" x14ac:dyDescent="0.3">
      <c r="A123" s="271"/>
      <c r="B123" s="82" t="s">
        <v>100</v>
      </c>
      <c r="C123" s="83">
        <f t="shared" si="0"/>
        <v>0</v>
      </c>
      <c r="D123" s="84" t="str">
        <f>IF(C129=0,"",C123/C129)</f>
        <v/>
      </c>
      <c r="E123" s="85">
        <f t="shared" si="1"/>
        <v>0</v>
      </c>
    </row>
    <row r="124" spans="1:53" x14ac:dyDescent="0.25">
      <c r="A124" s="271"/>
      <c r="B124" s="86" t="s">
        <v>101</v>
      </c>
      <c r="C124" s="87">
        <f>SUM(C116:C123)</f>
        <v>0</v>
      </c>
      <c r="D124" s="88"/>
      <c r="E124" s="89">
        <f>SUM(E116:E123)</f>
        <v>0</v>
      </c>
    </row>
    <row r="125" spans="1:53" x14ac:dyDescent="0.25">
      <c r="A125" s="271"/>
      <c r="B125" s="78" t="s">
        <v>102</v>
      </c>
      <c r="C125" s="90">
        <f>+C13+C29+C45+C61+C77+C93+C109</f>
        <v>0</v>
      </c>
      <c r="D125" s="91" t="str">
        <f>IF(C129=0,"",C125/C129)</f>
        <v/>
      </c>
      <c r="E125" s="74">
        <f>+E13+E29+E45+E61+E77+E93+E109</f>
        <v>0</v>
      </c>
    </row>
    <row r="126" spans="1:53" ht="15.75" thickBot="1" x14ac:dyDescent="0.3">
      <c r="A126" s="271"/>
      <c r="B126" s="82" t="s">
        <v>103</v>
      </c>
      <c r="C126" s="92">
        <f>IF(C116="","",+C116*'Στοιχεία Έργου'!$D$27)</f>
        <v>0</v>
      </c>
      <c r="D126" s="93" t="str">
        <f>IF(C129=0,"",C126/C129)</f>
        <v/>
      </c>
      <c r="E126" s="85">
        <f>ROUND(C126*'Στοιχεία Έργου'!D25,2)</f>
        <v>0</v>
      </c>
    </row>
    <row r="127" spans="1:53" x14ac:dyDescent="0.25">
      <c r="A127" s="271"/>
      <c r="B127" s="86" t="s">
        <v>104</v>
      </c>
      <c r="C127" s="87">
        <f>SUM(C124:C126)</f>
        <v>0</v>
      </c>
      <c r="D127" s="88"/>
      <c r="E127" s="89">
        <f>SUM(E124:E126)</f>
        <v>0</v>
      </c>
    </row>
    <row r="128" spans="1:53" ht="15.75" thickBot="1" x14ac:dyDescent="0.3">
      <c r="A128" s="271"/>
      <c r="B128" s="94" t="s">
        <v>105</v>
      </c>
      <c r="C128" s="95">
        <f>C16</f>
        <v>0</v>
      </c>
      <c r="D128" s="96" t="str">
        <f>IF(C129=0,"",C128/C129)</f>
        <v/>
      </c>
      <c r="E128" s="95">
        <f>+E16+E32+E48+E64+E80+E96+E112</f>
        <v>0</v>
      </c>
    </row>
    <row r="129" spans="1:5" ht="14.25" customHeight="1" thickBot="1" x14ac:dyDescent="0.3">
      <c r="A129" s="272"/>
      <c r="B129" s="97" t="s">
        <v>106</v>
      </c>
      <c r="C129" s="98">
        <f>+C127+C128</f>
        <v>0</v>
      </c>
      <c r="D129" s="99">
        <f>SUM(D116:D128)</f>
        <v>0</v>
      </c>
      <c r="E129" s="98">
        <f>+E127+E128</f>
        <v>0</v>
      </c>
    </row>
  </sheetData>
  <sheetProtection algorithmName="SHA-512" hashValue="zqTfRjMZVealC+CTrtuCG73Jbukl+Y6KmiFmytwrdpZ3OOzKfYZCOv6IDYn4RBZPE1JJxFmFOWqW4Dcq2uzjvQ==" saltValue="l1y51/X+K44RJJ68GjzSRg==" spinCount="100000" sheet="1" objects="1" scenarios="1" selectLockedCells="1"/>
  <protectedRanges>
    <protectedRange password="8362" sqref="B4:B11 B116:B123 B20:B27 B36:B43 B52:B59 B68:B75 B84:B91 B100:B107" name="Περιοχή1_3"/>
    <protectedRange password="8362" sqref="B12 B124 B28 B44 B60 B76 B92 B108" name="Περιοχή1_4"/>
    <protectedRange password="8362" sqref="B13 B125 B29 B45 B61 B77 B93 B109" name="Περιοχή1_5"/>
    <protectedRange password="8362" sqref="B14 B126 B30 B46 B62 B78 B94 B110" name="Περιοχή1_5_1"/>
    <protectedRange password="8362" sqref="B15 B127 B31 B47 B63 B79 B95 B111" name="Περιοχή1_5_2"/>
    <protectedRange password="8362" sqref="B16 B128 B32 B48 B64 B80 B96 B112" name="Περιοχή1_5_3"/>
    <protectedRange password="8362" sqref="B17 B129 B33 B49 B65 B81 B97 B113" name="Περιοχή1_6"/>
    <protectedRange password="8362" sqref="C3:D3 C19:D19 C35:D35 C51:D51 C67:D67 C83:D83 C99:D99 C115:D115 G3 G19 G35 G51 G67 G83 G99" name="Περιοχή1_2"/>
    <protectedRange password="8362" sqref="E3 E19 E35 E51 E67 E83 E99 E115" name="Περιοχή1_2_1"/>
  </protectedRanges>
  <mergeCells count="16">
    <mergeCell ref="A35:A49"/>
    <mergeCell ref="G37:G38"/>
    <mergeCell ref="A99:A113"/>
    <mergeCell ref="G101:G102"/>
    <mergeCell ref="A115:A129"/>
    <mergeCell ref="A51:A65"/>
    <mergeCell ref="G53:G54"/>
    <mergeCell ref="A67:A81"/>
    <mergeCell ref="G69:G70"/>
    <mergeCell ref="A83:A97"/>
    <mergeCell ref="G85:G86"/>
    <mergeCell ref="B1:E2"/>
    <mergeCell ref="A3:A17"/>
    <mergeCell ref="G5:G6"/>
    <mergeCell ref="A19:A33"/>
    <mergeCell ref="G21:G22"/>
  </mergeCells>
  <dataValidations disablePrompts="1" count="1">
    <dataValidation type="list" allowBlank="1" showInputMessage="1" showErrorMessage="1" sqref="BA4:BA5 BA20:BA21 BA36:BA37 BA52:BA53 BA68:BA69 BA84:BA85 BA100:BA101 G4 G20 G36 G52 G68 G84 G100" xr:uid="{23A69234-E388-4F5C-84B1-D85350E0DEA3}">
      <formula1>Φορέαςεταίροι</formula1>
    </dataValidation>
  </dataValidations>
  <pageMargins left="0.47244094488188981" right="0.39370078740157483" top="0.74803149606299213" bottom="0.74803149606299213" header="0.31496062992125984" footer="0.31496062992125984"/>
  <pageSetup paperSize="9" orientation="landscape" horizontalDpi="300" verticalDpi="300" r:id="rId1"/>
  <headerFooter>
    <oddFooter>&amp;L&amp;A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CC8A3-FCAB-48B3-B914-8F27D0D57373}">
  <sheetPr>
    <pageSetUpPr fitToPage="1"/>
  </sheetPr>
  <dimension ref="A1:GN131"/>
  <sheetViews>
    <sheetView zoomScaleNormal="100" zoomScaleSheetLayoutView="85" workbookViewId="0"/>
  </sheetViews>
  <sheetFormatPr defaultColWidth="9" defaultRowHeight="15" x14ac:dyDescent="0.25"/>
  <cols>
    <col min="1" max="1" width="1.140625" style="71" customWidth="1"/>
    <col min="2" max="2" width="6.85546875" style="71" customWidth="1"/>
    <col min="3" max="3" width="79.7109375" style="71" customWidth="1"/>
    <col min="4" max="4" width="12.140625" style="71" bestFit="1" customWidth="1"/>
    <col min="5" max="5" width="11.140625" style="71" customWidth="1"/>
    <col min="6" max="6" width="14" style="71" customWidth="1"/>
    <col min="7" max="7" width="1.140625" style="71" customWidth="1"/>
    <col min="8" max="8" width="20.42578125" style="81" customWidth="1"/>
    <col min="9" max="9" width="1" style="71" customWidth="1"/>
    <col min="10" max="149" width="9" style="71"/>
    <col min="150" max="150" width="31.5703125" style="71" customWidth="1"/>
    <col min="151" max="151" width="19.28515625" style="71" customWidth="1"/>
    <col min="152" max="152" width="10.85546875" style="31" customWidth="1"/>
    <col min="153" max="153" width="3.28515625" style="71" customWidth="1"/>
    <col min="154" max="154" width="26" style="71" customWidth="1"/>
    <col min="155" max="155" width="19.28515625" style="71" customWidth="1"/>
    <col min="156" max="156" width="10.85546875" style="31" customWidth="1"/>
    <col min="157" max="157" width="3.28515625" style="71" customWidth="1"/>
    <col min="158" max="158" width="34.28515625" style="71" customWidth="1"/>
    <col min="159" max="159" width="19.28515625" style="71" customWidth="1"/>
    <col min="160" max="160" width="10.85546875" style="31" customWidth="1"/>
    <col min="161" max="161" width="3.28515625" style="71" customWidth="1"/>
    <col min="162" max="162" width="28.5703125" style="71" customWidth="1"/>
    <col min="163" max="163" width="19.28515625" style="71" customWidth="1"/>
    <col min="164" max="164" width="10.85546875" style="31" customWidth="1"/>
    <col min="165" max="165" width="3.28515625" style="71" customWidth="1"/>
    <col min="166" max="166" width="43.28515625" style="71" customWidth="1"/>
    <col min="167" max="167" width="19.28515625" style="71" customWidth="1"/>
    <col min="168" max="168" width="10.85546875" style="31" customWidth="1"/>
    <col min="169" max="169" width="3.28515625" style="71" customWidth="1"/>
    <col min="170" max="170" width="43.28515625" style="71" customWidth="1"/>
    <col min="171" max="171" width="19.28515625" style="71" customWidth="1"/>
    <col min="172" max="172" width="10.85546875" style="31" customWidth="1"/>
    <col min="173" max="173" width="3.28515625" style="71" customWidth="1"/>
    <col min="174" max="174" width="24.42578125" style="71" customWidth="1"/>
    <col min="175" max="175" width="19.28515625" style="71" customWidth="1"/>
    <col min="176" max="176" width="10.85546875" style="31" customWidth="1"/>
    <col min="177" max="177" width="3.28515625" style="71" customWidth="1"/>
    <col min="178" max="178" width="33.140625" style="71" customWidth="1"/>
    <col min="179" max="179" width="19.28515625" style="71" customWidth="1"/>
    <col min="180" max="180" width="10.85546875" style="31" customWidth="1"/>
    <col min="181" max="181" width="3.28515625" style="71" customWidth="1"/>
    <col min="182" max="182" width="40" style="71" customWidth="1"/>
    <col min="183" max="183" width="19.28515625" style="71" customWidth="1"/>
    <col min="184" max="184" width="10.85546875" style="31" customWidth="1"/>
    <col min="185" max="185" width="3.28515625" style="71" customWidth="1"/>
    <col min="186" max="192" width="10.85546875" style="71" customWidth="1"/>
    <col min="193" max="195" width="28" style="71" customWidth="1"/>
    <col min="196" max="196" width="28" style="77" customWidth="1"/>
    <col min="197" max="16384" width="9" style="71"/>
  </cols>
  <sheetData>
    <row r="1" spans="1:196" ht="6" customHeight="1" x14ac:dyDescent="0.25">
      <c r="A1" s="126"/>
      <c r="B1" s="127"/>
      <c r="C1" s="127"/>
      <c r="D1" s="127"/>
      <c r="E1" s="127"/>
      <c r="F1" s="127"/>
      <c r="G1" s="127"/>
      <c r="H1" s="128"/>
      <c r="I1" s="129"/>
    </row>
    <row r="2" spans="1:196" x14ac:dyDescent="0.25">
      <c r="A2" s="130"/>
      <c r="B2" s="131"/>
      <c r="C2" s="273" t="s">
        <v>123</v>
      </c>
      <c r="D2" s="273"/>
      <c r="E2" s="273"/>
      <c r="F2" s="273"/>
      <c r="G2" s="131"/>
      <c r="H2" s="132"/>
      <c r="I2" s="133"/>
    </row>
    <row r="3" spans="1:196" ht="45" customHeight="1" thickBot="1" x14ac:dyDescent="0.3">
      <c r="A3" s="130"/>
      <c r="B3" s="131"/>
      <c r="C3" s="264"/>
      <c r="D3" s="264"/>
      <c r="E3" s="264"/>
      <c r="F3" s="264"/>
      <c r="G3" s="131"/>
      <c r="H3" s="132"/>
      <c r="I3" s="133"/>
    </row>
    <row r="4" spans="1:196" ht="60.75" thickBot="1" x14ac:dyDescent="0.25">
      <c r="A4" s="130"/>
      <c r="B4" s="265" t="s">
        <v>115</v>
      </c>
      <c r="C4" s="69" t="s">
        <v>88</v>
      </c>
      <c r="D4" s="70" t="s">
        <v>89</v>
      </c>
      <c r="E4" s="70" t="s">
        <v>90</v>
      </c>
      <c r="F4" s="70" t="s">
        <v>91</v>
      </c>
      <c r="G4" s="131"/>
      <c r="H4" s="70" t="s">
        <v>90</v>
      </c>
      <c r="I4" s="133"/>
      <c r="ET4" s="56" t="s">
        <v>1</v>
      </c>
      <c r="EU4" s="65" t="s">
        <v>79</v>
      </c>
      <c r="EV4" s="56" t="s">
        <v>2</v>
      </c>
      <c r="EX4" s="56" t="s">
        <v>1</v>
      </c>
      <c r="EY4" s="65" t="s">
        <v>79</v>
      </c>
      <c r="EZ4" s="56" t="s">
        <v>2</v>
      </c>
      <c r="FB4" s="56" t="s">
        <v>1</v>
      </c>
      <c r="FC4" s="65" t="s">
        <v>79</v>
      </c>
      <c r="FD4" s="56" t="s">
        <v>2</v>
      </c>
      <c r="FF4" s="56" t="s">
        <v>1</v>
      </c>
      <c r="FG4" s="65" t="s">
        <v>79</v>
      </c>
      <c r="FH4" s="56" t="s">
        <v>2</v>
      </c>
      <c r="FJ4" s="56" t="s">
        <v>1</v>
      </c>
      <c r="FK4" s="65" t="s">
        <v>79</v>
      </c>
      <c r="FL4" s="56" t="s">
        <v>2</v>
      </c>
      <c r="FN4" s="56" t="s">
        <v>1</v>
      </c>
      <c r="FO4" s="65" t="s">
        <v>79</v>
      </c>
      <c r="FP4" s="56" t="s">
        <v>2</v>
      </c>
      <c r="FR4" s="56" t="s">
        <v>1</v>
      </c>
      <c r="FS4" s="65" t="s">
        <v>79</v>
      </c>
      <c r="FT4" s="56" t="s">
        <v>2</v>
      </c>
      <c r="FV4" s="56" t="s">
        <v>1</v>
      </c>
      <c r="FW4" s="65" t="s">
        <v>79</v>
      </c>
      <c r="FX4" s="56" t="s">
        <v>2</v>
      </c>
      <c r="FZ4" s="56" t="s">
        <v>1</v>
      </c>
      <c r="GA4" s="65" t="s">
        <v>79</v>
      </c>
      <c r="GB4" s="56" t="s">
        <v>2</v>
      </c>
      <c r="GN4" s="72" t="s">
        <v>92</v>
      </c>
    </row>
    <row r="5" spans="1:196" ht="12.75" thickBot="1" x14ac:dyDescent="0.25">
      <c r="A5" s="130"/>
      <c r="B5" s="266"/>
      <c r="C5" s="73" t="s">
        <v>93</v>
      </c>
      <c r="D5" s="139">
        <f>DSUM('Δαπάνες περιόδου εκτός CBC'!$A$11:$O$161,'Δαπάνες περιόδου εκτός CBC'!$J$11,ET4:EU5)</f>
        <v>0</v>
      </c>
      <c r="E5" s="75" t="str">
        <f>IF(D18=0,"",D5/D18)</f>
        <v/>
      </c>
      <c r="F5" s="74">
        <f>ROUND(D5*'Στοιχεία Έργου'!$D$25,2)</f>
        <v>0</v>
      </c>
      <c r="G5" s="131"/>
      <c r="H5" s="76" t="str">
        <f>+GN5</f>
        <v>Φορέας / Project Promoter</v>
      </c>
      <c r="I5" s="133"/>
      <c r="ET5" s="138" t="s">
        <v>64</v>
      </c>
      <c r="EU5" s="138" t="s">
        <v>72</v>
      </c>
      <c r="EV5" s="64" t="str">
        <f>VLOOKUP(ET5,DATA!$A:$B,2)</f>
        <v>01</v>
      </c>
      <c r="EX5" s="138" t="s">
        <v>70</v>
      </c>
      <c r="EY5" s="138" t="str">
        <f>EU5</f>
        <v>Φορέας / Project Promoter</v>
      </c>
      <c r="EZ5" s="64" t="str">
        <f>VLOOKUP(EX5,DATA!$A:$B,2)</f>
        <v>99</v>
      </c>
      <c r="FB5" s="138" t="s">
        <v>65</v>
      </c>
      <c r="FC5" s="138" t="str">
        <f>EY5</f>
        <v>Φορέας / Project Promoter</v>
      </c>
      <c r="FD5" s="64" t="str">
        <f>VLOOKUP(FB5,DATA!$A:$B,2)</f>
        <v>02</v>
      </c>
      <c r="FF5" s="138" t="s">
        <v>66</v>
      </c>
      <c r="FG5" s="138" t="str">
        <f>FC5</f>
        <v>Φορέας / Project Promoter</v>
      </c>
      <c r="FH5" s="64" t="str">
        <f>VLOOKUP(FF5,DATA!$A:$B,2)</f>
        <v>03</v>
      </c>
      <c r="FJ5" s="138" t="s">
        <v>67</v>
      </c>
      <c r="FK5" s="138" t="str">
        <f>FG5</f>
        <v>Φορέας / Project Promoter</v>
      </c>
      <c r="FL5" s="64" t="str">
        <f>VLOOKUP(FJ5,DATA!$A:$B,2)</f>
        <v>04</v>
      </c>
      <c r="FN5" s="138" t="s">
        <v>68</v>
      </c>
      <c r="FO5" s="138" t="str">
        <f>FK5</f>
        <v>Φορέας / Project Promoter</v>
      </c>
      <c r="FP5" s="64" t="str">
        <f>VLOOKUP(FN5,DATA!$A:$B,2)</f>
        <v>05</v>
      </c>
      <c r="FR5" s="138" t="s">
        <v>11</v>
      </c>
      <c r="FS5" s="138" t="str">
        <f>FO5</f>
        <v>Φορέας / Project Promoter</v>
      </c>
      <c r="FT5" s="64" t="str">
        <f>VLOOKUP(FR5,DATA!$A:$B,2)</f>
        <v>06</v>
      </c>
      <c r="FV5" s="138" t="s">
        <v>69</v>
      </c>
      <c r="FW5" s="138" t="str">
        <f>FS5</f>
        <v>Φορέας / Project Promoter</v>
      </c>
      <c r="FX5" s="64" t="str">
        <f>VLOOKUP(FV5,DATA!$A:$B,2)</f>
        <v>07</v>
      </c>
      <c r="FZ5" s="138" t="s">
        <v>124</v>
      </c>
      <c r="GA5" s="138" t="str">
        <f>FW5</f>
        <v>Φορέας / Project Promoter</v>
      </c>
      <c r="GB5" s="64" t="str">
        <f>VLOOKUP(FZ5,DATA!$A:$B,2)</f>
        <v>08</v>
      </c>
      <c r="GN5" s="77" t="s">
        <v>72</v>
      </c>
    </row>
    <row r="6" spans="1:196" ht="14.25" customHeight="1" x14ac:dyDescent="0.25">
      <c r="A6" s="130"/>
      <c r="B6" s="266"/>
      <c r="C6" s="73" t="s">
        <v>94</v>
      </c>
      <c r="D6" s="139">
        <f>DSUM('Δαπάνες περιόδου εκτός CBC'!$A$11:$O$161,'Δαπάνες περιόδου εκτός CBC'!$J$11,EX4:EY5)</f>
        <v>0</v>
      </c>
      <c r="E6" s="75" t="str">
        <f>IF(D18=0,"",D6/D18)</f>
        <v/>
      </c>
      <c r="F6" s="74">
        <f>ROUND(D6*'Στοιχεία Έργου'!$D$25,2)</f>
        <v>0</v>
      </c>
      <c r="G6" s="131"/>
      <c r="H6" s="268" t="str">
        <f>IF($F$130=0,"",+F18/$F$130)</f>
        <v/>
      </c>
      <c r="I6" s="133"/>
    </row>
    <row r="7" spans="1:196" ht="15.75" thickBot="1" x14ac:dyDescent="0.3">
      <c r="A7" s="130"/>
      <c r="B7" s="266"/>
      <c r="C7" s="78" t="s">
        <v>95</v>
      </c>
      <c r="D7" s="139">
        <f>DSUM('Δαπάνες περιόδου εκτός CBC'!$A$11:$O$161,'Δαπάνες περιόδου εκτός CBC'!$J$11,FB4:FC5)</f>
        <v>0</v>
      </c>
      <c r="E7" s="80" t="str">
        <f>IF(D18=0,"",D7/D18)</f>
        <v/>
      </c>
      <c r="F7" s="74">
        <f>ROUND(D7*'Στοιχεία Έργου'!$D$25,2)</f>
        <v>0</v>
      </c>
      <c r="G7" s="131"/>
      <c r="H7" s="269"/>
      <c r="I7" s="133"/>
    </row>
    <row r="8" spans="1:196" x14ac:dyDescent="0.25">
      <c r="A8" s="130"/>
      <c r="B8" s="266"/>
      <c r="C8" s="78" t="s">
        <v>96</v>
      </c>
      <c r="D8" s="139">
        <f>DSUM('Δαπάνες περιόδου εκτός CBC'!$A$11:$O$161,'Δαπάνες περιόδου εκτός CBC'!$J$11,FF4:FG5)</f>
        <v>0</v>
      </c>
      <c r="E8" s="80" t="str">
        <f>IF(D18=0,"",D8/D18)</f>
        <v/>
      </c>
      <c r="F8" s="74">
        <f>ROUND(D8*'Στοιχεία Έργου'!$D$25,2)</f>
        <v>0</v>
      </c>
      <c r="G8" s="131"/>
      <c r="H8" s="132"/>
      <c r="I8" s="133"/>
      <c r="GN8" s="72"/>
    </row>
    <row r="9" spans="1:196" x14ac:dyDescent="0.25">
      <c r="A9" s="130"/>
      <c r="B9" s="266"/>
      <c r="C9" s="78" t="s">
        <v>97</v>
      </c>
      <c r="D9" s="139">
        <f>DSUM('Δαπάνες περιόδου εκτός CBC'!$A$11:$O$161,'Δαπάνες περιόδου εκτός CBC'!$J$11,FJ4:FK5)</f>
        <v>0</v>
      </c>
      <c r="E9" s="80" t="str">
        <f>IF(D18=0,"",D9/D18)</f>
        <v/>
      </c>
      <c r="F9" s="74">
        <f>ROUND(D9*'Στοιχεία Έργου'!$D$25,2)</f>
        <v>0</v>
      </c>
      <c r="G9" s="131"/>
      <c r="H9" s="132"/>
      <c r="I9" s="133"/>
      <c r="GN9" s="72"/>
    </row>
    <row r="10" spans="1:196" x14ac:dyDescent="0.25">
      <c r="A10" s="130"/>
      <c r="B10" s="266"/>
      <c r="C10" s="78" t="s">
        <v>98</v>
      </c>
      <c r="D10" s="139">
        <f>DSUM('Δαπάνες περιόδου εκτός CBC'!$A$11:$O$161,'Δαπάνες περιόδου εκτός CBC'!$J$11,FN4:FO5)</f>
        <v>0</v>
      </c>
      <c r="E10" s="80" t="str">
        <f>IF(D18=0,"",D10/D18)</f>
        <v/>
      </c>
      <c r="F10" s="74">
        <f>ROUND(D10*'Στοιχεία Έργου'!$D$25,2)</f>
        <v>0</v>
      </c>
      <c r="G10" s="131"/>
      <c r="H10" s="132"/>
      <c r="I10" s="133"/>
    </row>
    <row r="11" spans="1:196" x14ac:dyDescent="0.25">
      <c r="A11" s="130"/>
      <c r="B11" s="266"/>
      <c r="C11" s="78" t="s">
        <v>99</v>
      </c>
      <c r="D11" s="139">
        <f>DSUM('Δαπάνες περιόδου εκτός CBC'!$A$11:$O$161,'Δαπάνες περιόδου εκτός CBC'!$J$11,FR4:FS5)</f>
        <v>0</v>
      </c>
      <c r="E11" s="80" t="str">
        <f>IF(D18=0,"",D11/D18)</f>
        <v/>
      </c>
      <c r="F11" s="74">
        <f>ROUND(D11*'Στοιχεία Έργου'!$D$25,2)</f>
        <v>0</v>
      </c>
      <c r="G11" s="131"/>
      <c r="H11" s="132"/>
      <c r="I11" s="133"/>
    </row>
    <row r="12" spans="1:196" ht="15.75" thickBot="1" x14ac:dyDescent="0.3">
      <c r="A12" s="130"/>
      <c r="B12" s="266"/>
      <c r="C12" s="82" t="s">
        <v>100</v>
      </c>
      <c r="D12" s="140">
        <f>DSUM('Δαπάνες περιόδου εκτός CBC'!$A$11:$O$161,'Δαπάνες περιόδου εκτός CBC'!$J$11,FV4:FW5)</f>
        <v>0</v>
      </c>
      <c r="E12" s="84" t="str">
        <f>IF(D18=0,"",D12/D18)</f>
        <v/>
      </c>
      <c r="F12" s="85">
        <f>ROUND(D12*'Στοιχεία Έργου'!$D$25,2)</f>
        <v>0</v>
      </c>
      <c r="G12" s="131"/>
      <c r="H12" s="132"/>
      <c r="I12" s="133"/>
    </row>
    <row r="13" spans="1:196" x14ac:dyDescent="0.25">
      <c r="A13" s="130"/>
      <c r="B13" s="266"/>
      <c r="C13" s="86" t="s">
        <v>101</v>
      </c>
      <c r="D13" s="87">
        <f>SUM(D5:D12)</f>
        <v>0</v>
      </c>
      <c r="E13" s="88"/>
      <c r="F13" s="89">
        <f>SUM(F5:F12)</f>
        <v>0</v>
      </c>
      <c r="G13" s="131"/>
      <c r="H13" s="132"/>
      <c r="I13" s="133"/>
    </row>
    <row r="14" spans="1:196" x14ac:dyDescent="0.25">
      <c r="A14" s="130"/>
      <c r="B14" s="266"/>
      <c r="C14" s="78" t="s">
        <v>102</v>
      </c>
      <c r="D14" s="141">
        <f>DSUM('Δαπάνες περιόδου εκτός CBC'!$A$11:$O$161,'Δαπάνες περιόδου εκτός CBC'!$J$11,FZ4:GA5)</f>
        <v>0</v>
      </c>
      <c r="E14" s="91" t="str">
        <f>IF(D18=0,"",D14/D18)</f>
        <v/>
      </c>
      <c r="F14" s="74">
        <f>ROUND(D14*'Στοιχεία Έργου'!$D$25,2)</f>
        <v>0</v>
      </c>
      <c r="G14" s="131"/>
      <c r="H14" s="132"/>
      <c r="I14" s="133"/>
    </row>
    <row r="15" spans="1:196" ht="15.75" thickBot="1" x14ac:dyDescent="0.3">
      <c r="A15" s="130"/>
      <c r="B15" s="266"/>
      <c r="C15" s="82" t="s">
        <v>103</v>
      </c>
      <c r="D15" s="142">
        <f>+D5*'Στοιχεία Έργου'!$D$27</f>
        <v>0</v>
      </c>
      <c r="E15" s="93" t="str">
        <f>IF(D18=0,"",D15/D18)</f>
        <v/>
      </c>
      <c r="F15" s="85">
        <f>ROUND(D15*'Στοιχεία Έργου'!$D$25,2)</f>
        <v>0</v>
      </c>
      <c r="G15" s="131"/>
      <c r="H15" s="132"/>
      <c r="I15" s="133"/>
    </row>
    <row r="16" spans="1:196" x14ac:dyDescent="0.25">
      <c r="A16" s="130"/>
      <c r="B16" s="266"/>
      <c r="C16" s="86" t="s">
        <v>104</v>
      </c>
      <c r="D16" s="87">
        <f>SUM(D13:D15)</f>
        <v>0</v>
      </c>
      <c r="E16" s="88"/>
      <c r="F16" s="89">
        <f>SUM(F13:F15)</f>
        <v>0</v>
      </c>
      <c r="G16" s="131"/>
      <c r="H16" s="132"/>
      <c r="I16" s="133"/>
    </row>
    <row r="17" spans="1:196" ht="15.75" thickBot="1" x14ac:dyDescent="0.3">
      <c r="A17" s="130"/>
      <c r="B17" s="266"/>
      <c r="C17" s="94" t="s">
        <v>105</v>
      </c>
      <c r="D17" s="143">
        <f>'Δαπάνες περιόδου μόνο CBC'!$J$34</f>
        <v>0</v>
      </c>
      <c r="E17" s="96" t="str">
        <f>IF(D18=0,"",D17/D18)</f>
        <v/>
      </c>
      <c r="F17" s="95">
        <f>ROUND(D17*'Στοιχεία Έργου'!$D$25,2)</f>
        <v>0</v>
      </c>
      <c r="G17" s="131"/>
      <c r="H17" s="132"/>
      <c r="I17" s="133"/>
    </row>
    <row r="18" spans="1:196" ht="14.25" customHeight="1" thickBot="1" x14ac:dyDescent="0.3">
      <c r="A18" s="130"/>
      <c r="B18" s="267"/>
      <c r="C18" s="97" t="s">
        <v>106</v>
      </c>
      <c r="D18" s="98">
        <f>+D16+D17</f>
        <v>0</v>
      </c>
      <c r="E18" s="99">
        <f>SUM(E5:E17)</f>
        <v>0</v>
      </c>
      <c r="F18" s="98">
        <f>+F16+F17</f>
        <v>0</v>
      </c>
      <c r="G18" s="131"/>
      <c r="H18" s="132"/>
      <c r="I18" s="133"/>
    </row>
    <row r="19" spans="1:196" ht="15.75" thickBot="1" x14ac:dyDescent="0.3">
      <c r="A19" s="130"/>
      <c r="B19" s="131"/>
      <c r="C19" s="131"/>
      <c r="D19" s="131"/>
      <c r="E19" s="131"/>
      <c r="F19" s="131"/>
      <c r="G19" s="131"/>
      <c r="H19" s="132"/>
      <c r="I19" s="133"/>
    </row>
    <row r="20" spans="1:196" ht="60.75" thickBot="1" x14ac:dyDescent="0.25">
      <c r="A20" s="130"/>
      <c r="B20" s="265" t="s">
        <v>116</v>
      </c>
      <c r="C20" s="69" t="s">
        <v>88</v>
      </c>
      <c r="D20" s="70" t="s">
        <v>89</v>
      </c>
      <c r="E20" s="70" t="s">
        <v>90</v>
      </c>
      <c r="F20" s="70" t="s">
        <v>91</v>
      </c>
      <c r="G20" s="131"/>
      <c r="H20" s="70" t="s">
        <v>90</v>
      </c>
      <c r="I20" s="133"/>
      <c r="ET20" s="56" t="s">
        <v>1</v>
      </c>
      <c r="EU20" s="65" t="s">
        <v>79</v>
      </c>
      <c r="EV20" s="56" t="s">
        <v>2</v>
      </c>
      <c r="EX20" s="56" t="s">
        <v>1</v>
      </c>
      <c r="EY20" s="65" t="s">
        <v>79</v>
      </c>
      <c r="EZ20" s="56" t="s">
        <v>2</v>
      </c>
      <c r="FB20" s="56" t="s">
        <v>1</v>
      </c>
      <c r="FC20" s="65" t="s">
        <v>79</v>
      </c>
      <c r="FD20" s="56" t="s">
        <v>2</v>
      </c>
      <c r="FF20" s="56" t="s">
        <v>1</v>
      </c>
      <c r="FG20" s="65" t="s">
        <v>79</v>
      </c>
      <c r="FH20" s="56" t="s">
        <v>2</v>
      </c>
      <c r="FJ20" s="56" t="s">
        <v>1</v>
      </c>
      <c r="FK20" s="65" t="s">
        <v>79</v>
      </c>
      <c r="FL20" s="56" t="s">
        <v>2</v>
      </c>
      <c r="FN20" s="56" t="s">
        <v>1</v>
      </c>
      <c r="FO20" s="65" t="s">
        <v>79</v>
      </c>
      <c r="FP20" s="56" t="s">
        <v>2</v>
      </c>
      <c r="FR20" s="56" t="s">
        <v>1</v>
      </c>
      <c r="FS20" s="65" t="s">
        <v>79</v>
      </c>
      <c r="FT20" s="56" t="s">
        <v>2</v>
      </c>
      <c r="FV20" s="56" t="s">
        <v>1</v>
      </c>
      <c r="FW20" s="65" t="s">
        <v>79</v>
      </c>
      <c r="FX20" s="56" t="s">
        <v>2</v>
      </c>
      <c r="FZ20" s="56" t="s">
        <v>1</v>
      </c>
      <c r="GA20" s="65" t="s">
        <v>79</v>
      </c>
      <c r="GB20" s="56" t="s">
        <v>2</v>
      </c>
      <c r="GN20" s="72" t="s">
        <v>92</v>
      </c>
    </row>
    <row r="21" spans="1:196" ht="12.75" thickBot="1" x14ac:dyDescent="0.25">
      <c r="A21" s="130"/>
      <c r="B21" s="266"/>
      <c r="C21" s="73" t="s">
        <v>93</v>
      </c>
      <c r="D21" s="139">
        <f>DSUM('Δαπάνες περιόδου εκτός CBC'!$A$11:$O$161,'Δαπάνες περιόδου εκτός CBC'!$J$11,ET20:EU21)</f>
        <v>0</v>
      </c>
      <c r="E21" s="75" t="str">
        <f>IF(D34=0,"",D21/D34)</f>
        <v/>
      </c>
      <c r="F21" s="74">
        <f>ROUND(D21*'Στοιχεία Έργου'!$D$25,2)</f>
        <v>0</v>
      </c>
      <c r="G21" s="131"/>
      <c r="H21" s="76" t="str">
        <f>+GN21</f>
        <v>Εταίρος 1 / Partner 1</v>
      </c>
      <c r="I21" s="133"/>
      <c r="ET21" s="138" t="s">
        <v>64</v>
      </c>
      <c r="EU21" s="138" t="s">
        <v>73</v>
      </c>
      <c r="EV21" s="64" t="str">
        <f>VLOOKUP(ET21,DATA!$A:$B,2)</f>
        <v>01</v>
      </c>
      <c r="EX21" s="138" t="s">
        <v>70</v>
      </c>
      <c r="EY21" s="138" t="str">
        <f>EU21</f>
        <v>Εταίρος 1 / Partner 1</v>
      </c>
      <c r="EZ21" s="64" t="str">
        <f>VLOOKUP(EX21,DATA!$A:$B,2)</f>
        <v>99</v>
      </c>
      <c r="FB21" s="138" t="s">
        <v>65</v>
      </c>
      <c r="FC21" s="138" t="str">
        <f>EY21</f>
        <v>Εταίρος 1 / Partner 1</v>
      </c>
      <c r="FD21" s="64" t="str">
        <f>VLOOKUP(FB21,DATA!$A:$B,2)</f>
        <v>02</v>
      </c>
      <c r="FF21" s="138" t="s">
        <v>66</v>
      </c>
      <c r="FG21" s="138" t="str">
        <f>FC21</f>
        <v>Εταίρος 1 / Partner 1</v>
      </c>
      <c r="FH21" s="64" t="str">
        <f>VLOOKUP(FF21,DATA!$A:$B,2)</f>
        <v>03</v>
      </c>
      <c r="FJ21" s="138" t="s">
        <v>67</v>
      </c>
      <c r="FK21" s="138" t="str">
        <f>FG21</f>
        <v>Εταίρος 1 / Partner 1</v>
      </c>
      <c r="FL21" s="64" t="str">
        <f>VLOOKUP(FJ21,DATA!$A:$B,2)</f>
        <v>04</v>
      </c>
      <c r="FN21" s="138" t="s">
        <v>68</v>
      </c>
      <c r="FO21" s="138" t="str">
        <f>FK21</f>
        <v>Εταίρος 1 / Partner 1</v>
      </c>
      <c r="FP21" s="64" t="str">
        <f>VLOOKUP(FN21,DATA!$A:$B,2)</f>
        <v>05</v>
      </c>
      <c r="FR21" s="138" t="s">
        <v>11</v>
      </c>
      <c r="FS21" s="138" t="str">
        <f>FO21</f>
        <v>Εταίρος 1 / Partner 1</v>
      </c>
      <c r="FT21" s="64" t="str">
        <f>VLOOKUP(FR21,DATA!$A:$B,2)</f>
        <v>06</v>
      </c>
      <c r="FV21" s="138" t="s">
        <v>69</v>
      </c>
      <c r="FW21" s="138" t="str">
        <f>FS21</f>
        <v>Εταίρος 1 / Partner 1</v>
      </c>
      <c r="FX21" s="64" t="str">
        <f>VLOOKUP(FV21,DATA!$A:$B,2)</f>
        <v>07</v>
      </c>
      <c r="FZ21" s="138" t="s">
        <v>124</v>
      </c>
      <c r="GA21" s="138" t="str">
        <f>FW21</f>
        <v>Εταίρος 1 / Partner 1</v>
      </c>
      <c r="GB21" s="64" t="str">
        <f>VLOOKUP(FZ21,DATA!$A:$B,2)</f>
        <v>08</v>
      </c>
      <c r="GN21" s="77" t="s">
        <v>73</v>
      </c>
    </row>
    <row r="22" spans="1:196" x14ac:dyDescent="0.25">
      <c r="A22" s="130"/>
      <c r="B22" s="266"/>
      <c r="C22" s="73" t="s">
        <v>94</v>
      </c>
      <c r="D22" s="139">
        <f>DSUM('Δαπάνες περιόδου εκτός CBC'!$A$11:$O$161,'Δαπάνες περιόδου εκτός CBC'!$J$11,EX20:EY21)</f>
        <v>0</v>
      </c>
      <c r="E22" s="75" t="str">
        <f>IF(D34=0,"",D22/D34)</f>
        <v/>
      </c>
      <c r="F22" s="74">
        <f>ROUND(D22*'Στοιχεία Έργου'!$D$25,2)</f>
        <v>0</v>
      </c>
      <c r="G22" s="131"/>
      <c r="H22" s="268" t="str">
        <f>IF($F$130=0,"",+F34/$F$130)</f>
        <v/>
      </c>
      <c r="I22" s="133"/>
    </row>
    <row r="23" spans="1:196" ht="15.75" thickBot="1" x14ac:dyDescent="0.3">
      <c r="A23" s="130"/>
      <c r="B23" s="266"/>
      <c r="C23" s="78" t="s">
        <v>95</v>
      </c>
      <c r="D23" s="139">
        <f>DSUM('Δαπάνες περιόδου εκτός CBC'!$A$11:$O$161,'Δαπάνες περιόδου εκτός CBC'!$J$11,FB20:FC21)</f>
        <v>0</v>
      </c>
      <c r="E23" s="80" t="str">
        <f>IF(D34=0,"",D23/D34)</f>
        <v/>
      </c>
      <c r="F23" s="74">
        <f>ROUND(D23*'Στοιχεία Έργου'!$D$25,2)</f>
        <v>0</v>
      </c>
      <c r="G23" s="131"/>
      <c r="H23" s="269"/>
      <c r="I23" s="133"/>
    </row>
    <row r="24" spans="1:196" x14ac:dyDescent="0.25">
      <c r="A24" s="130"/>
      <c r="B24" s="266"/>
      <c r="C24" s="78" t="s">
        <v>96</v>
      </c>
      <c r="D24" s="139">
        <f>DSUM('Δαπάνες περιόδου εκτός CBC'!$A$11:$O$161,'Δαπάνες περιόδου εκτός CBC'!$J$11,FF20:FG21)</f>
        <v>0</v>
      </c>
      <c r="E24" s="80" t="str">
        <f>IF(D34=0,"",D24/D34)</f>
        <v/>
      </c>
      <c r="F24" s="74">
        <f>ROUND(D24*'Στοιχεία Έργου'!$D$25,2)</f>
        <v>0</v>
      </c>
      <c r="G24" s="131"/>
      <c r="H24" s="132"/>
      <c r="I24" s="133"/>
      <c r="GN24" s="72"/>
    </row>
    <row r="25" spans="1:196" x14ac:dyDescent="0.25">
      <c r="A25" s="130"/>
      <c r="B25" s="266"/>
      <c r="C25" s="78" t="s">
        <v>97</v>
      </c>
      <c r="D25" s="139">
        <f>DSUM('Δαπάνες περιόδου εκτός CBC'!$A$11:$O$161,'Δαπάνες περιόδου εκτός CBC'!$J$11,FJ20:FK21)</f>
        <v>0</v>
      </c>
      <c r="E25" s="80" t="str">
        <f>IF(D34=0,"",D25/D34)</f>
        <v/>
      </c>
      <c r="F25" s="74">
        <f>ROUND(D25*'Στοιχεία Έργου'!$D$25,2)</f>
        <v>0</v>
      </c>
      <c r="G25" s="131"/>
      <c r="H25" s="132"/>
      <c r="I25" s="133"/>
      <c r="GN25" s="72"/>
    </row>
    <row r="26" spans="1:196" x14ac:dyDescent="0.25">
      <c r="A26" s="130"/>
      <c r="B26" s="266"/>
      <c r="C26" s="78" t="s">
        <v>98</v>
      </c>
      <c r="D26" s="139">
        <f>DSUM('Δαπάνες περιόδου εκτός CBC'!$A$11:$O$161,'Δαπάνες περιόδου εκτός CBC'!$J$11,FN20:FO21)</f>
        <v>0</v>
      </c>
      <c r="E26" s="80" t="str">
        <f>IF(D34=0,"",D26/D34)</f>
        <v/>
      </c>
      <c r="F26" s="74">
        <f>ROUND(D26*'Στοιχεία Έργου'!$D$25,2)</f>
        <v>0</v>
      </c>
      <c r="G26" s="131"/>
      <c r="H26" s="132"/>
      <c r="I26" s="133"/>
    </row>
    <row r="27" spans="1:196" x14ac:dyDescent="0.25">
      <c r="A27" s="130"/>
      <c r="B27" s="266"/>
      <c r="C27" s="78" t="s">
        <v>99</v>
      </c>
      <c r="D27" s="139">
        <f>DSUM('Δαπάνες περιόδου εκτός CBC'!$A$11:$O$161,'Δαπάνες περιόδου εκτός CBC'!$J$11,FR20:FS21)</f>
        <v>0</v>
      </c>
      <c r="E27" s="80" t="str">
        <f>IF(D34=0,"",D27/D34)</f>
        <v/>
      </c>
      <c r="F27" s="74">
        <f>ROUND(D27*'Στοιχεία Έργου'!$D$25,2)</f>
        <v>0</v>
      </c>
      <c r="G27" s="131"/>
      <c r="H27" s="132"/>
      <c r="I27" s="133"/>
    </row>
    <row r="28" spans="1:196" ht="15.75" thickBot="1" x14ac:dyDescent="0.3">
      <c r="A28" s="130"/>
      <c r="B28" s="266"/>
      <c r="C28" s="82" t="s">
        <v>100</v>
      </c>
      <c r="D28" s="140">
        <f>DSUM('Δαπάνες περιόδου εκτός CBC'!$A$11:$O$161,'Δαπάνες περιόδου εκτός CBC'!$J$11,FV20:FW21)</f>
        <v>0</v>
      </c>
      <c r="E28" s="84" t="str">
        <f>IF(D34=0,"",D28/D34)</f>
        <v/>
      </c>
      <c r="F28" s="85">
        <f>ROUND(D28*'Στοιχεία Έργου'!$D$25,2)</f>
        <v>0</v>
      </c>
      <c r="G28" s="131"/>
      <c r="H28" s="132"/>
      <c r="I28" s="133"/>
    </row>
    <row r="29" spans="1:196" x14ac:dyDescent="0.25">
      <c r="A29" s="130"/>
      <c r="B29" s="266"/>
      <c r="C29" s="86" t="s">
        <v>101</v>
      </c>
      <c r="D29" s="87">
        <f>SUM(D21:D28)</f>
        <v>0</v>
      </c>
      <c r="E29" s="88"/>
      <c r="F29" s="89">
        <f>SUM(F21:F28)</f>
        <v>0</v>
      </c>
      <c r="G29" s="131"/>
      <c r="H29" s="132"/>
      <c r="I29" s="133"/>
    </row>
    <row r="30" spans="1:196" x14ac:dyDescent="0.25">
      <c r="A30" s="130"/>
      <c r="B30" s="266"/>
      <c r="C30" s="78" t="s">
        <v>102</v>
      </c>
      <c r="D30" s="141">
        <f>DSUM('Δαπάνες περιόδου εκτός CBC'!$A$11:$O$161,'Δαπάνες περιόδου εκτός CBC'!$J$11,FZ20:GA21)</f>
        <v>0</v>
      </c>
      <c r="E30" s="91" t="str">
        <f>IF(D34=0,"",D30/D34)</f>
        <v/>
      </c>
      <c r="F30" s="74">
        <f>ROUND(D30*'Στοιχεία Έργου'!$D$25,2)</f>
        <v>0</v>
      </c>
      <c r="G30" s="131"/>
      <c r="H30" s="132"/>
      <c r="I30" s="133"/>
    </row>
    <row r="31" spans="1:196" ht="15.75" thickBot="1" x14ac:dyDescent="0.3">
      <c r="A31" s="130"/>
      <c r="B31" s="266"/>
      <c r="C31" s="82" t="s">
        <v>103</v>
      </c>
      <c r="D31" s="142">
        <f>+D21*'Στοιχεία Έργου'!$D$27</f>
        <v>0</v>
      </c>
      <c r="E31" s="93" t="str">
        <f>IF(D34=0,"",D31/D34)</f>
        <v/>
      </c>
      <c r="F31" s="85">
        <f>ROUND(D31*'Στοιχεία Έργου'!$D$25,2)</f>
        <v>0</v>
      </c>
      <c r="G31" s="131"/>
      <c r="H31" s="132"/>
      <c r="I31" s="133"/>
    </row>
    <row r="32" spans="1:196" x14ac:dyDescent="0.25">
      <c r="A32" s="130"/>
      <c r="B32" s="266"/>
      <c r="C32" s="86" t="s">
        <v>104</v>
      </c>
      <c r="D32" s="87">
        <f>SUM(D29:D31)</f>
        <v>0</v>
      </c>
      <c r="E32" s="88"/>
      <c r="F32" s="89">
        <f>SUM(F29:F31)</f>
        <v>0</v>
      </c>
      <c r="G32" s="131"/>
      <c r="H32" s="132"/>
      <c r="I32" s="133"/>
    </row>
    <row r="33" spans="1:196" ht="15.75" thickBot="1" x14ac:dyDescent="0.3">
      <c r="A33" s="130"/>
      <c r="B33" s="266"/>
      <c r="C33" s="94" t="s">
        <v>105</v>
      </c>
      <c r="D33" s="105"/>
      <c r="E33" s="96" t="str">
        <f>IF(D34=0,"",D33/D34)</f>
        <v/>
      </c>
      <c r="F33" s="95">
        <f>ROUND(D33*'Στοιχεία Έργου'!$D$25,2)</f>
        <v>0</v>
      </c>
      <c r="G33" s="131"/>
      <c r="H33" s="132"/>
      <c r="I33" s="133"/>
    </row>
    <row r="34" spans="1:196" ht="14.25" customHeight="1" thickBot="1" x14ac:dyDescent="0.3">
      <c r="A34" s="130"/>
      <c r="B34" s="267"/>
      <c r="C34" s="97" t="s">
        <v>106</v>
      </c>
      <c r="D34" s="98">
        <f>+D32+D33</f>
        <v>0</v>
      </c>
      <c r="E34" s="99">
        <f>SUM(E21:E33)</f>
        <v>0</v>
      </c>
      <c r="F34" s="98">
        <f>+F32+F33</f>
        <v>0</v>
      </c>
      <c r="G34" s="131"/>
      <c r="H34" s="132"/>
      <c r="I34" s="133"/>
    </row>
    <row r="35" spans="1:196" ht="15.75" thickBot="1" x14ac:dyDescent="0.3">
      <c r="A35" s="130"/>
      <c r="B35" s="131"/>
      <c r="C35" s="131"/>
      <c r="D35" s="131"/>
      <c r="E35" s="131"/>
      <c r="F35" s="131"/>
      <c r="G35" s="131"/>
      <c r="H35" s="132"/>
      <c r="I35" s="133"/>
    </row>
    <row r="36" spans="1:196" ht="60.75" customHeight="1" thickBot="1" x14ac:dyDescent="0.25">
      <c r="A36" s="130"/>
      <c r="B36" s="265" t="s">
        <v>121</v>
      </c>
      <c r="C36" s="69" t="s">
        <v>88</v>
      </c>
      <c r="D36" s="70" t="s">
        <v>89</v>
      </c>
      <c r="E36" s="70" t="s">
        <v>90</v>
      </c>
      <c r="F36" s="70" t="s">
        <v>91</v>
      </c>
      <c r="G36" s="131"/>
      <c r="H36" s="70" t="s">
        <v>90</v>
      </c>
      <c r="I36" s="133"/>
      <c r="ET36" s="56" t="s">
        <v>1</v>
      </c>
      <c r="EU36" s="65" t="s">
        <v>79</v>
      </c>
      <c r="EV36" s="56" t="s">
        <v>2</v>
      </c>
      <c r="EX36" s="56" t="s">
        <v>1</v>
      </c>
      <c r="EY36" s="65" t="s">
        <v>79</v>
      </c>
      <c r="EZ36" s="56" t="s">
        <v>2</v>
      </c>
      <c r="FB36" s="56" t="s">
        <v>1</v>
      </c>
      <c r="FC36" s="65" t="s">
        <v>79</v>
      </c>
      <c r="FD36" s="56" t="s">
        <v>2</v>
      </c>
      <c r="FF36" s="56" t="s">
        <v>1</v>
      </c>
      <c r="FG36" s="65" t="s">
        <v>79</v>
      </c>
      <c r="FH36" s="56" t="s">
        <v>2</v>
      </c>
      <c r="FJ36" s="56" t="s">
        <v>1</v>
      </c>
      <c r="FK36" s="65" t="s">
        <v>79</v>
      </c>
      <c r="FL36" s="56" t="s">
        <v>2</v>
      </c>
      <c r="FN36" s="56" t="s">
        <v>1</v>
      </c>
      <c r="FO36" s="65" t="s">
        <v>79</v>
      </c>
      <c r="FP36" s="56" t="s">
        <v>2</v>
      </c>
      <c r="FR36" s="56" t="s">
        <v>1</v>
      </c>
      <c r="FS36" s="65" t="s">
        <v>79</v>
      </c>
      <c r="FT36" s="56" t="s">
        <v>2</v>
      </c>
      <c r="FV36" s="56" t="s">
        <v>1</v>
      </c>
      <c r="FW36" s="65" t="s">
        <v>79</v>
      </c>
      <c r="FX36" s="56" t="s">
        <v>2</v>
      </c>
      <c r="FZ36" s="56" t="s">
        <v>1</v>
      </c>
      <c r="GA36" s="65" t="s">
        <v>79</v>
      </c>
      <c r="GB36" s="56" t="s">
        <v>2</v>
      </c>
      <c r="GN36" s="72" t="s">
        <v>92</v>
      </c>
    </row>
    <row r="37" spans="1:196" ht="12.75" thickBot="1" x14ac:dyDescent="0.25">
      <c r="A37" s="130"/>
      <c r="B37" s="266"/>
      <c r="C37" s="73" t="s">
        <v>93</v>
      </c>
      <c r="D37" s="139">
        <f>DSUM('Δαπάνες περιόδου εκτός CBC'!$A$11:$O$161,'Δαπάνες περιόδου εκτός CBC'!$J$11,ET36:EU37)</f>
        <v>0</v>
      </c>
      <c r="E37" s="75" t="str">
        <f>IF(D50=0,"",D37/D50)</f>
        <v/>
      </c>
      <c r="F37" s="74">
        <f>ROUND(D37*'Στοιχεία Έργου'!$D$25,2)</f>
        <v>0</v>
      </c>
      <c r="G37" s="131"/>
      <c r="H37" s="76" t="str">
        <f>+GN37</f>
        <v>Εταίρος 2 / Partner 2</v>
      </c>
      <c r="I37" s="133"/>
      <c r="ET37" s="138" t="s">
        <v>64</v>
      </c>
      <c r="EU37" s="138" t="s">
        <v>74</v>
      </c>
      <c r="EV37" s="64" t="str">
        <f>VLOOKUP(ET37,DATA!$A:$B,2)</f>
        <v>01</v>
      </c>
      <c r="EX37" s="138" t="s">
        <v>70</v>
      </c>
      <c r="EY37" s="138" t="str">
        <f>EU37</f>
        <v>Εταίρος 2 / Partner 2</v>
      </c>
      <c r="EZ37" s="64" t="str">
        <f>VLOOKUP(EX37,DATA!$A:$B,2)</f>
        <v>99</v>
      </c>
      <c r="FB37" s="138" t="s">
        <v>65</v>
      </c>
      <c r="FC37" s="138" t="str">
        <f>EY37</f>
        <v>Εταίρος 2 / Partner 2</v>
      </c>
      <c r="FD37" s="64" t="str">
        <f>VLOOKUP(FB37,DATA!$A:$B,2)</f>
        <v>02</v>
      </c>
      <c r="FF37" s="138" t="s">
        <v>66</v>
      </c>
      <c r="FG37" s="138" t="str">
        <f>FC37</f>
        <v>Εταίρος 2 / Partner 2</v>
      </c>
      <c r="FH37" s="64" t="str">
        <f>VLOOKUP(FF37,DATA!$A:$B,2)</f>
        <v>03</v>
      </c>
      <c r="FJ37" s="138" t="s">
        <v>67</v>
      </c>
      <c r="FK37" s="138" t="str">
        <f>FG37</f>
        <v>Εταίρος 2 / Partner 2</v>
      </c>
      <c r="FL37" s="64" t="str">
        <f>VLOOKUP(FJ37,DATA!$A:$B,2)</f>
        <v>04</v>
      </c>
      <c r="FN37" s="138" t="s">
        <v>68</v>
      </c>
      <c r="FO37" s="138" t="str">
        <f>FK37</f>
        <v>Εταίρος 2 / Partner 2</v>
      </c>
      <c r="FP37" s="64" t="str">
        <f>VLOOKUP(FN37,DATA!$A:$B,2)</f>
        <v>05</v>
      </c>
      <c r="FR37" s="138" t="s">
        <v>11</v>
      </c>
      <c r="FS37" s="138" t="str">
        <f>FO37</f>
        <v>Εταίρος 2 / Partner 2</v>
      </c>
      <c r="FT37" s="64" t="str">
        <f>VLOOKUP(FR37,DATA!$A:$B,2)</f>
        <v>06</v>
      </c>
      <c r="FV37" s="138" t="s">
        <v>69</v>
      </c>
      <c r="FW37" s="138" t="str">
        <f>FS37</f>
        <v>Εταίρος 2 / Partner 2</v>
      </c>
      <c r="FX37" s="64" t="str">
        <f>VLOOKUP(FV37,DATA!$A:$B,2)</f>
        <v>07</v>
      </c>
      <c r="FZ37" s="138" t="s">
        <v>124</v>
      </c>
      <c r="GA37" s="138" t="str">
        <f>FW37</f>
        <v>Εταίρος 2 / Partner 2</v>
      </c>
      <c r="GB37" s="64" t="str">
        <f>VLOOKUP(FZ37,DATA!$A:$B,2)</f>
        <v>08</v>
      </c>
      <c r="GN37" s="77" t="s">
        <v>74</v>
      </c>
    </row>
    <row r="38" spans="1:196" x14ac:dyDescent="0.25">
      <c r="A38" s="130"/>
      <c r="B38" s="266"/>
      <c r="C38" s="73" t="s">
        <v>94</v>
      </c>
      <c r="D38" s="139">
        <f>DSUM('Δαπάνες περιόδου εκτός CBC'!$A$11:$O$161,'Δαπάνες περιόδου εκτός CBC'!$J$11,EX36:EY37)</f>
        <v>0</v>
      </c>
      <c r="E38" s="75" t="str">
        <f>IF(D50=0,"",D38/D50)</f>
        <v/>
      </c>
      <c r="F38" s="74">
        <f>ROUND(D38*'Στοιχεία Έργου'!$D$25,2)</f>
        <v>0</v>
      </c>
      <c r="G38" s="131"/>
      <c r="H38" s="268" t="str">
        <f>IF($F$130=0,"",+F50/$F$130)</f>
        <v/>
      </c>
      <c r="I38" s="133"/>
    </row>
    <row r="39" spans="1:196" ht="15.75" thickBot="1" x14ac:dyDescent="0.3">
      <c r="A39" s="130"/>
      <c r="B39" s="266"/>
      <c r="C39" s="78" t="s">
        <v>95</v>
      </c>
      <c r="D39" s="139">
        <f>DSUM('Δαπάνες περιόδου εκτός CBC'!$A$11:$O$161,'Δαπάνες περιόδου εκτός CBC'!$J$11,FB36:FC37)</f>
        <v>0</v>
      </c>
      <c r="E39" s="80" t="str">
        <f>IF(D50=0,"",D39/D50)</f>
        <v/>
      </c>
      <c r="F39" s="74">
        <f>ROUND(D39*'Στοιχεία Έργου'!$D$25,2)</f>
        <v>0</v>
      </c>
      <c r="G39" s="131"/>
      <c r="H39" s="269"/>
      <c r="I39" s="133"/>
    </row>
    <row r="40" spans="1:196" x14ac:dyDescent="0.25">
      <c r="A40" s="130"/>
      <c r="B40" s="266"/>
      <c r="C40" s="78" t="s">
        <v>96</v>
      </c>
      <c r="D40" s="139">
        <f>DSUM('Δαπάνες περιόδου εκτός CBC'!$A$11:$O$161,'Δαπάνες περιόδου εκτός CBC'!$J$11,FF36:FG37)</f>
        <v>0</v>
      </c>
      <c r="E40" s="80" t="str">
        <f>IF(D50=0,"",D40/D50)</f>
        <v/>
      </c>
      <c r="F40" s="74">
        <f>ROUND(D40*'Στοιχεία Έργου'!$D$25,2)</f>
        <v>0</v>
      </c>
      <c r="G40" s="131"/>
      <c r="H40" s="132"/>
      <c r="I40" s="133"/>
      <c r="GN40" s="72"/>
    </row>
    <row r="41" spans="1:196" x14ac:dyDescent="0.25">
      <c r="A41" s="130"/>
      <c r="B41" s="266"/>
      <c r="C41" s="78" t="s">
        <v>97</v>
      </c>
      <c r="D41" s="139">
        <f>DSUM('Δαπάνες περιόδου εκτός CBC'!$A$11:$O$161,'Δαπάνες περιόδου εκτός CBC'!$J$11,FJ36:FK37)</f>
        <v>0</v>
      </c>
      <c r="E41" s="80" t="str">
        <f>IF(D50=0,"",D41/D50)</f>
        <v/>
      </c>
      <c r="F41" s="74">
        <f>ROUND(D41*'Στοιχεία Έργου'!$D$25,2)</f>
        <v>0</v>
      </c>
      <c r="G41" s="131"/>
      <c r="H41" s="132"/>
      <c r="I41" s="133"/>
      <c r="GN41" s="72"/>
    </row>
    <row r="42" spans="1:196" x14ac:dyDescent="0.25">
      <c r="A42" s="130"/>
      <c r="B42" s="266"/>
      <c r="C42" s="78" t="s">
        <v>98</v>
      </c>
      <c r="D42" s="139">
        <f>DSUM('Δαπάνες περιόδου εκτός CBC'!$A$11:$O$161,'Δαπάνες περιόδου εκτός CBC'!$J$11,FN36:FO37)</f>
        <v>0</v>
      </c>
      <c r="E42" s="80" t="str">
        <f>IF(D50=0,"",D42/D50)</f>
        <v/>
      </c>
      <c r="F42" s="74">
        <f>ROUND(D42*'Στοιχεία Έργου'!$D$25,2)</f>
        <v>0</v>
      </c>
      <c r="G42" s="131"/>
      <c r="H42" s="132"/>
      <c r="I42" s="133"/>
    </row>
    <row r="43" spans="1:196" x14ac:dyDescent="0.25">
      <c r="A43" s="130"/>
      <c r="B43" s="266"/>
      <c r="C43" s="78" t="s">
        <v>99</v>
      </c>
      <c r="D43" s="139">
        <f>DSUM('Δαπάνες περιόδου εκτός CBC'!$A$11:$O$161,'Δαπάνες περιόδου εκτός CBC'!$J$11,FR36:FS37)</f>
        <v>0</v>
      </c>
      <c r="E43" s="80" t="str">
        <f>IF(D50=0,"",D43/D50)</f>
        <v/>
      </c>
      <c r="F43" s="74">
        <f>ROUND(D43*'Στοιχεία Έργου'!$D$25,2)</f>
        <v>0</v>
      </c>
      <c r="G43" s="131"/>
      <c r="H43" s="132"/>
      <c r="I43" s="133"/>
    </row>
    <row r="44" spans="1:196" ht="15.75" thickBot="1" x14ac:dyDescent="0.3">
      <c r="A44" s="130"/>
      <c r="B44" s="266"/>
      <c r="C44" s="82" t="s">
        <v>100</v>
      </c>
      <c r="D44" s="140">
        <f>DSUM('Δαπάνες περιόδου εκτός CBC'!$A$11:$O$161,'Δαπάνες περιόδου εκτός CBC'!$J$11,FV36:FW37)</f>
        <v>0</v>
      </c>
      <c r="E44" s="84" t="str">
        <f>IF(D50=0,"",D44/D50)</f>
        <v/>
      </c>
      <c r="F44" s="85">
        <f>ROUND(D44*'Στοιχεία Έργου'!$D$25,2)</f>
        <v>0</v>
      </c>
      <c r="G44" s="131"/>
      <c r="H44" s="132"/>
      <c r="I44" s="133"/>
    </row>
    <row r="45" spans="1:196" x14ac:dyDescent="0.25">
      <c r="A45" s="130"/>
      <c r="B45" s="266"/>
      <c r="C45" s="86" t="s">
        <v>101</v>
      </c>
      <c r="D45" s="87">
        <f>SUM(D37:D44)</f>
        <v>0</v>
      </c>
      <c r="E45" s="88"/>
      <c r="F45" s="89">
        <f>SUM(F37:F44)</f>
        <v>0</v>
      </c>
      <c r="G45" s="131"/>
      <c r="H45" s="132"/>
      <c r="I45" s="133"/>
    </row>
    <row r="46" spans="1:196" x14ac:dyDescent="0.25">
      <c r="A46" s="130"/>
      <c r="B46" s="266"/>
      <c r="C46" s="78" t="s">
        <v>102</v>
      </c>
      <c r="D46" s="141">
        <f>DSUM('Δαπάνες περιόδου εκτός CBC'!$A$11:$O$161,'Δαπάνες περιόδου εκτός CBC'!$J$11,FZ36:GA37)</f>
        <v>0</v>
      </c>
      <c r="E46" s="91" t="str">
        <f>IF(D50=0,"",D46/D50)</f>
        <v/>
      </c>
      <c r="F46" s="74">
        <f>ROUND(D46*'Στοιχεία Έργου'!$D$25,2)</f>
        <v>0</v>
      </c>
      <c r="G46" s="131"/>
      <c r="H46" s="132"/>
      <c r="I46" s="133"/>
    </row>
    <row r="47" spans="1:196" ht="15.75" thickBot="1" x14ac:dyDescent="0.3">
      <c r="A47" s="130"/>
      <c r="B47" s="266"/>
      <c r="C47" s="82" t="s">
        <v>103</v>
      </c>
      <c r="D47" s="142">
        <f>+D37*'Στοιχεία Έργου'!$D$27</f>
        <v>0</v>
      </c>
      <c r="E47" s="93" t="str">
        <f>IF(D50=0,"",D47/D50)</f>
        <v/>
      </c>
      <c r="F47" s="85">
        <f>ROUND(D47*'Στοιχεία Έργου'!$D$25,2)</f>
        <v>0</v>
      </c>
      <c r="G47" s="131"/>
      <c r="H47" s="132"/>
      <c r="I47" s="133"/>
    </row>
    <row r="48" spans="1:196" x14ac:dyDescent="0.25">
      <c r="A48" s="130"/>
      <c r="B48" s="266"/>
      <c r="C48" s="86" t="s">
        <v>104</v>
      </c>
      <c r="D48" s="87">
        <f>SUM(D45:D47)</f>
        <v>0</v>
      </c>
      <c r="E48" s="88"/>
      <c r="F48" s="89">
        <f>SUM(F45:F47)</f>
        <v>0</v>
      </c>
      <c r="G48" s="131"/>
      <c r="H48" s="132"/>
      <c r="I48" s="133"/>
    </row>
    <row r="49" spans="1:196" ht="15.75" thickBot="1" x14ac:dyDescent="0.3">
      <c r="A49" s="130"/>
      <c r="B49" s="266"/>
      <c r="C49" s="94" t="s">
        <v>105</v>
      </c>
      <c r="D49" s="105"/>
      <c r="E49" s="96" t="str">
        <f>IF(D50=0,"",D49/D50)</f>
        <v/>
      </c>
      <c r="F49" s="95">
        <f>ROUND(D49*'Στοιχεία Έργου'!$D$25,2)</f>
        <v>0</v>
      </c>
      <c r="G49" s="131"/>
      <c r="H49" s="132"/>
      <c r="I49" s="133"/>
    </row>
    <row r="50" spans="1:196" ht="14.25" customHeight="1" thickBot="1" x14ac:dyDescent="0.3">
      <c r="A50" s="130"/>
      <c r="B50" s="267"/>
      <c r="C50" s="97" t="s">
        <v>106</v>
      </c>
      <c r="D50" s="98">
        <f>+D48+D49</f>
        <v>0</v>
      </c>
      <c r="E50" s="99">
        <f>SUM(E37:E49)</f>
        <v>0</v>
      </c>
      <c r="F50" s="98">
        <f>+F48+F49</f>
        <v>0</v>
      </c>
      <c r="G50" s="131"/>
      <c r="H50" s="132"/>
      <c r="I50" s="133"/>
    </row>
    <row r="51" spans="1:196" ht="15.75" thickBot="1" x14ac:dyDescent="0.3">
      <c r="A51" s="130"/>
      <c r="B51" s="131"/>
      <c r="C51" s="131"/>
      <c r="D51" s="131"/>
      <c r="E51" s="131"/>
      <c r="F51" s="131"/>
      <c r="G51" s="131"/>
      <c r="H51" s="132"/>
      <c r="I51" s="133"/>
    </row>
    <row r="52" spans="1:196" ht="60.75" customHeight="1" thickBot="1" x14ac:dyDescent="0.25">
      <c r="A52" s="130"/>
      <c r="B52" s="265" t="s">
        <v>120</v>
      </c>
      <c r="C52" s="69" t="s">
        <v>88</v>
      </c>
      <c r="D52" s="70" t="s">
        <v>89</v>
      </c>
      <c r="E52" s="70" t="s">
        <v>90</v>
      </c>
      <c r="F52" s="70" t="s">
        <v>91</v>
      </c>
      <c r="G52" s="131"/>
      <c r="H52" s="70" t="s">
        <v>90</v>
      </c>
      <c r="I52" s="133"/>
      <c r="ET52" s="56" t="s">
        <v>1</v>
      </c>
      <c r="EU52" s="65" t="s">
        <v>79</v>
      </c>
      <c r="EV52" s="56" t="s">
        <v>2</v>
      </c>
      <c r="EX52" s="56" t="s">
        <v>1</v>
      </c>
      <c r="EY52" s="65" t="s">
        <v>79</v>
      </c>
      <c r="EZ52" s="56" t="s">
        <v>2</v>
      </c>
      <c r="FB52" s="56" t="s">
        <v>1</v>
      </c>
      <c r="FC52" s="65" t="s">
        <v>79</v>
      </c>
      <c r="FD52" s="56" t="s">
        <v>2</v>
      </c>
      <c r="FF52" s="56" t="s">
        <v>1</v>
      </c>
      <c r="FG52" s="65" t="s">
        <v>79</v>
      </c>
      <c r="FH52" s="56" t="s">
        <v>2</v>
      </c>
      <c r="FJ52" s="56" t="s">
        <v>1</v>
      </c>
      <c r="FK52" s="65" t="s">
        <v>79</v>
      </c>
      <c r="FL52" s="56" t="s">
        <v>2</v>
      </c>
      <c r="FN52" s="56" t="s">
        <v>1</v>
      </c>
      <c r="FO52" s="65" t="s">
        <v>79</v>
      </c>
      <c r="FP52" s="56" t="s">
        <v>2</v>
      </c>
      <c r="FR52" s="56" t="s">
        <v>1</v>
      </c>
      <c r="FS52" s="65" t="s">
        <v>79</v>
      </c>
      <c r="FT52" s="56" t="s">
        <v>2</v>
      </c>
      <c r="FV52" s="56" t="s">
        <v>1</v>
      </c>
      <c r="FW52" s="65" t="s">
        <v>79</v>
      </c>
      <c r="FX52" s="56" t="s">
        <v>2</v>
      </c>
      <c r="FZ52" s="56" t="s">
        <v>1</v>
      </c>
      <c r="GA52" s="65" t="s">
        <v>79</v>
      </c>
      <c r="GB52" s="56" t="s">
        <v>2</v>
      </c>
      <c r="GN52" s="72" t="s">
        <v>92</v>
      </c>
    </row>
    <row r="53" spans="1:196" ht="12.75" thickBot="1" x14ac:dyDescent="0.25">
      <c r="A53" s="130"/>
      <c r="B53" s="266"/>
      <c r="C53" s="73" t="s">
        <v>93</v>
      </c>
      <c r="D53" s="139">
        <f>DSUM('Δαπάνες περιόδου εκτός CBC'!$A$11:$O$161,'Δαπάνες περιόδου εκτός CBC'!$J$11,ET52:EU53)</f>
        <v>0</v>
      </c>
      <c r="E53" s="75" t="str">
        <f>IF(D66=0,"",D53/D66)</f>
        <v/>
      </c>
      <c r="F53" s="74">
        <f>ROUND(D53*'Στοιχεία Έργου'!$D$25,2)</f>
        <v>0</v>
      </c>
      <c r="G53" s="131"/>
      <c r="H53" s="76" t="str">
        <f>+GN53</f>
        <v>Εταίρος 3 / Partner 3</v>
      </c>
      <c r="I53" s="133"/>
      <c r="ET53" s="138" t="s">
        <v>64</v>
      </c>
      <c r="EU53" s="138" t="s">
        <v>75</v>
      </c>
      <c r="EV53" s="64" t="str">
        <f>VLOOKUP(ET53,DATA!$A:$B,2)</f>
        <v>01</v>
      </c>
      <c r="EX53" s="138" t="s">
        <v>70</v>
      </c>
      <c r="EY53" s="138" t="str">
        <f>EU53</f>
        <v>Εταίρος 3 / Partner 3</v>
      </c>
      <c r="EZ53" s="64" t="str">
        <f>VLOOKUP(EX53,DATA!$A:$B,2)</f>
        <v>99</v>
      </c>
      <c r="FB53" s="138" t="s">
        <v>65</v>
      </c>
      <c r="FC53" s="138" t="str">
        <f>EY53</f>
        <v>Εταίρος 3 / Partner 3</v>
      </c>
      <c r="FD53" s="64" t="str">
        <f>VLOOKUP(FB53,DATA!$A:$B,2)</f>
        <v>02</v>
      </c>
      <c r="FF53" s="138" t="s">
        <v>66</v>
      </c>
      <c r="FG53" s="138" t="str">
        <f>FC53</f>
        <v>Εταίρος 3 / Partner 3</v>
      </c>
      <c r="FH53" s="64" t="str">
        <f>VLOOKUP(FF53,DATA!$A:$B,2)</f>
        <v>03</v>
      </c>
      <c r="FJ53" s="138" t="s">
        <v>67</v>
      </c>
      <c r="FK53" s="138" t="str">
        <f>FG53</f>
        <v>Εταίρος 3 / Partner 3</v>
      </c>
      <c r="FL53" s="64" t="str">
        <f>VLOOKUP(FJ53,DATA!$A:$B,2)</f>
        <v>04</v>
      </c>
      <c r="FN53" s="138" t="s">
        <v>68</v>
      </c>
      <c r="FO53" s="138" t="str">
        <f>FK53</f>
        <v>Εταίρος 3 / Partner 3</v>
      </c>
      <c r="FP53" s="64" t="str">
        <f>VLOOKUP(FN53,DATA!$A:$B,2)</f>
        <v>05</v>
      </c>
      <c r="FR53" s="138" t="s">
        <v>11</v>
      </c>
      <c r="FS53" s="138" t="str">
        <f>FO53</f>
        <v>Εταίρος 3 / Partner 3</v>
      </c>
      <c r="FT53" s="64" t="str">
        <f>VLOOKUP(FR53,DATA!$A:$B,2)</f>
        <v>06</v>
      </c>
      <c r="FV53" s="138" t="s">
        <v>69</v>
      </c>
      <c r="FW53" s="138" t="str">
        <f>FS53</f>
        <v>Εταίρος 3 / Partner 3</v>
      </c>
      <c r="FX53" s="64" t="str">
        <f>VLOOKUP(FV53,DATA!$A:$B,2)</f>
        <v>07</v>
      </c>
      <c r="FZ53" s="138" t="s">
        <v>124</v>
      </c>
      <c r="GA53" s="138" t="str">
        <f>FW53</f>
        <v>Εταίρος 3 / Partner 3</v>
      </c>
      <c r="GB53" s="64" t="str">
        <f>VLOOKUP(FZ53,DATA!$A:$B,2)</f>
        <v>08</v>
      </c>
      <c r="GN53" s="77" t="s">
        <v>75</v>
      </c>
    </row>
    <row r="54" spans="1:196" x14ac:dyDescent="0.25">
      <c r="A54" s="130"/>
      <c r="B54" s="266"/>
      <c r="C54" s="73" t="s">
        <v>94</v>
      </c>
      <c r="D54" s="139">
        <f>DSUM('Δαπάνες περιόδου εκτός CBC'!$A$11:$O$161,'Δαπάνες περιόδου εκτός CBC'!$J$11,EX52:EY53)</f>
        <v>0</v>
      </c>
      <c r="E54" s="75" t="str">
        <f>IF(D66=0,"",D54/D66)</f>
        <v/>
      </c>
      <c r="F54" s="74">
        <f>ROUND(D54*'Στοιχεία Έργου'!$D$25,2)</f>
        <v>0</v>
      </c>
      <c r="G54" s="131"/>
      <c r="H54" s="268" t="str">
        <f>IF($F$130=0,"",+F66/$F$130)</f>
        <v/>
      </c>
      <c r="I54" s="133"/>
    </row>
    <row r="55" spans="1:196" ht="15.75" thickBot="1" x14ac:dyDescent="0.3">
      <c r="A55" s="130"/>
      <c r="B55" s="266"/>
      <c r="C55" s="78" t="s">
        <v>95</v>
      </c>
      <c r="D55" s="139">
        <f>DSUM('Δαπάνες περιόδου εκτός CBC'!$A$11:$O$161,'Δαπάνες περιόδου εκτός CBC'!$J$11,FB52:FC53)</f>
        <v>0</v>
      </c>
      <c r="E55" s="80" t="str">
        <f>IF(D66=0,"",D55/D66)</f>
        <v/>
      </c>
      <c r="F55" s="74">
        <f>ROUND(D55*'Στοιχεία Έργου'!$D$25,2)</f>
        <v>0</v>
      </c>
      <c r="G55" s="131"/>
      <c r="H55" s="269"/>
      <c r="I55" s="133"/>
    </row>
    <row r="56" spans="1:196" x14ac:dyDescent="0.25">
      <c r="A56" s="130"/>
      <c r="B56" s="266"/>
      <c r="C56" s="78" t="s">
        <v>96</v>
      </c>
      <c r="D56" s="139">
        <f>DSUM('Δαπάνες περιόδου εκτός CBC'!$A$11:$O$161,'Δαπάνες περιόδου εκτός CBC'!$J$11,FF52:FG53)</f>
        <v>0</v>
      </c>
      <c r="E56" s="80" t="str">
        <f>IF(D66=0,"",D56/D66)</f>
        <v/>
      </c>
      <c r="F56" s="74">
        <f>ROUND(D56*'Στοιχεία Έργου'!$D$25,2)</f>
        <v>0</v>
      </c>
      <c r="G56" s="131"/>
      <c r="H56" s="132"/>
      <c r="I56" s="133"/>
      <c r="GN56" s="72"/>
    </row>
    <row r="57" spans="1:196" x14ac:dyDescent="0.25">
      <c r="A57" s="130"/>
      <c r="B57" s="266"/>
      <c r="C57" s="78" t="s">
        <v>97</v>
      </c>
      <c r="D57" s="139">
        <f>DSUM('Δαπάνες περιόδου εκτός CBC'!$A$11:$O$161,'Δαπάνες περιόδου εκτός CBC'!$J$11,FJ52:FK53)</f>
        <v>0</v>
      </c>
      <c r="E57" s="80" t="str">
        <f>IF(D66=0,"",D57/D66)</f>
        <v/>
      </c>
      <c r="F57" s="74">
        <f>ROUND(D57*'Στοιχεία Έργου'!$D$25,2)</f>
        <v>0</v>
      </c>
      <c r="G57" s="131"/>
      <c r="H57" s="132"/>
      <c r="I57" s="133"/>
      <c r="GN57" s="72"/>
    </row>
    <row r="58" spans="1:196" x14ac:dyDescent="0.25">
      <c r="A58" s="130"/>
      <c r="B58" s="266"/>
      <c r="C58" s="78" t="s">
        <v>98</v>
      </c>
      <c r="D58" s="139">
        <f>DSUM('Δαπάνες περιόδου εκτός CBC'!$A$11:$O$161,'Δαπάνες περιόδου εκτός CBC'!$J$11,FN52:FO53)</f>
        <v>0</v>
      </c>
      <c r="E58" s="80" t="str">
        <f>IF(D66=0,"",D58/D66)</f>
        <v/>
      </c>
      <c r="F58" s="74">
        <f>ROUND(D58*'Στοιχεία Έργου'!$D$25,2)</f>
        <v>0</v>
      </c>
      <c r="G58" s="131"/>
      <c r="H58" s="132"/>
      <c r="I58" s="133"/>
    </row>
    <row r="59" spans="1:196" x14ac:dyDescent="0.25">
      <c r="A59" s="130"/>
      <c r="B59" s="266"/>
      <c r="C59" s="78" t="s">
        <v>99</v>
      </c>
      <c r="D59" s="139">
        <f>DSUM('Δαπάνες περιόδου εκτός CBC'!$A$11:$O$161,'Δαπάνες περιόδου εκτός CBC'!$J$11,FR52:FS53)</f>
        <v>0</v>
      </c>
      <c r="E59" s="80" t="str">
        <f>IF(D66=0,"",D59/D66)</f>
        <v/>
      </c>
      <c r="F59" s="74">
        <f>ROUND(D59*'Στοιχεία Έργου'!$D$25,2)</f>
        <v>0</v>
      </c>
      <c r="G59" s="131"/>
      <c r="H59" s="132"/>
      <c r="I59" s="133"/>
    </row>
    <row r="60" spans="1:196" ht="15.75" thickBot="1" x14ac:dyDescent="0.3">
      <c r="A60" s="130"/>
      <c r="B60" s="266"/>
      <c r="C60" s="82" t="s">
        <v>100</v>
      </c>
      <c r="D60" s="140">
        <f>DSUM('Δαπάνες περιόδου εκτός CBC'!$A$11:$O$161,'Δαπάνες περιόδου εκτός CBC'!$J$11,FV52:FW53)</f>
        <v>0</v>
      </c>
      <c r="E60" s="84" t="str">
        <f>IF(D66=0,"",D60/D66)</f>
        <v/>
      </c>
      <c r="F60" s="85">
        <f>ROUND(D60*'Στοιχεία Έργου'!$D$25,2)</f>
        <v>0</v>
      </c>
      <c r="G60" s="131"/>
      <c r="H60" s="132"/>
      <c r="I60" s="133"/>
    </row>
    <row r="61" spans="1:196" x14ac:dyDescent="0.25">
      <c r="A61" s="130"/>
      <c r="B61" s="266"/>
      <c r="C61" s="86" t="s">
        <v>101</v>
      </c>
      <c r="D61" s="87">
        <f>SUM(D53:D60)</f>
        <v>0</v>
      </c>
      <c r="E61" s="88"/>
      <c r="F61" s="89">
        <f>SUM(F53:F60)</f>
        <v>0</v>
      </c>
      <c r="G61" s="131"/>
      <c r="H61" s="132"/>
      <c r="I61" s="133"/>
    </row>
    <row r="62" spans="1:196" x14ac:dyDescent="0.25">
      <c r="A62" s="130"/>
      <c r="B62" s="266"/>
      <c r="C62" s="78" t="s">
        <v>102</v>
      </c>
      <c r="D62" s="141">
        <f>DSUM('Δαπάνες περιόδου εκτός CBC'!$A$11:$O$161,'Δαπάνες περιόδου εκτός CBC'!$J$11,FZ52:GA53)</f>
        <v>0</v>
      </c>
      <c r="E62" s="91" t="str">
        <f>IF(D66=0,"",D62/D66)</f>
        <v/>
      </c>
      <c r="F62" s="74">
        <f>ROUND(D62*'Στοιχεία Έργου'!$D$25,2)</f>
        <v>0</v>
      </c>
      <c r="G62" s="131"/>
      <c r="H62" s="132"/>
      <c r="I62" s="133"/>
    </row>
    <row r="63" spans="1:196" ht="15.75" thickBot="1" x14ac:dyDescent="0.3">
      <c r="A63" s="130"/>
      <c r="B63" s="266"/>
      <c r="C63" s="82" t="s">
        <v>103</v>
      </c>
      <c r="D63" s="142">
        <f>+D53*'Στοιχεία Έργου'!$D$27</f>
        <v>0</v>
      </c>
      <c r="E63" s="93" t="str">
        <f>IF(D66=0,"",D63/D66)</f>
        <v/>
      </c>
      <c r="F63" s="85">
        <f>ROUND(D63*'Στοιχεία Έργου'!$D$25,2)</f>
        <v>0</v>
      </c>
      <c r="G63" s="131"/>
      <c r="H63" s="132"/>
      <c r="I63" s="133"/>
    </row>
    <row r="64" spans="1:196" x14ac:dyDescent="0.25">
      <c r="A64" s="130"/>
      <c r="B64" s="266"/>
      <c r="C64" s="86" t="s">
        <v>104</v>
      </c>
      <c r="D64" s="87">
        <f>SUM(D61:D63)</f>
        <v>0</v>
      </c>
      <c r="E64" s="88"/>
      <c r="F64" s="89">
        <f>SUM(F61:F63)</f>
        <v>0</v>
      </c>
      <c r="G64" s="131"/>
      <c r="H64" s="132"/>
      <c r="I64" s="133"/>
    </row>
    <row r="65" spans="1:196" ht="15.75" thickBot="1" x14ac:dyDescent="0.3">
      <c r="A65" s="130"/>
      <c r="B65" s="266"/>
      <c r="C65" s="94" t="s">
        <v>105</v>
      </c>
      <c r="D65" s="105"/>
      <c r="E65" s="96" t="str">
        <f>IF(D66=0,"",D65/D66)</f>
        <v/>
      </c>
      <c r="F65" s="95">
        <f>ROUND(D65*'Στοιχεία Έργου'!$D$25,2)</f>
        <v>0</v>
      </c>
      <c r="G65" s="131"/>
      <c r="H65" s="132"/>
      <c r="I65" s="133"/>
    </row>
    <row r="66" spans="1:196" ht="14.25" customHeight="1" thickBot="1" x14ac:dyDescent="0.3">
      <c r="A66" s="130"/>
      <c r="B66" s="267"/>
      <c r="C66" s="97" t="s">
        <v>106</v>
      </c>
      <c r="D66" s="98">
        <f>+D64+D65</f>
        <v>0</v>
      </c>
      <c r="E66" s="99">
        <f>SUM(E53:E65)</f>
        <v>0</v>
      </c>
      <c r="F66" s="98">
        <f>+F64+F65</f>
        <v>0</v>
      </c>
      <c r="G66" s="131"/>
      <c r="H66" s="132"/>
      <c r="I66" s="133"/>
    </row>
    <row r="67" spans="1:196" ht="15.75" thickBot="1" x14ac:dyDescent="0.3">
      <c r="A67" s="130"/>
      <c r="B67" s="131"/>
      <c r="C67" s="131"/>
      <c r="D67" s="131"/>
      <c r="E67" s="131"/>
      <c r="F67" s="131"/>
      <c r="G67" s="131"/>
      <c r="H67" s="132"/>
      <c r="I67" s="133"/>
    </row>
    <row r="68" spans="1:196" ht="60.75" customHeight="1" thickBot="1" x14ac:dyDescent="0.25">
      <c r="A68" s="130"/>
      <c r="B68" s="265" t="s">
        <v>119</v>
      </c>
      <c r="C68" s="69" t="s">
        <v>88</v>
      </c>
      <c r="D68" s="70" t="s">
        <v>89</v>
      </c>
      <c r="E68" s="70" t="s">
        <v>90</v>
      </c>
      <c r="F68" s="70" t="s">
        <v>91</v>
      </c>
      <c r="G68" s="131"/>
      <c r="H68" s="70" t="s">
        <v>90</v>
      </c>
      <c r="I68" s="133"/>
      <c r="ET68" s="56" t="s">
        <v>1</v>
      </c>
      <c r="EU68" s="65" t="s">
        <v>79</v>
      </c>
      <c r="EV68" s="56" t="s">
        <v>2</v>
      </c>
      <c r="EX68" s="56" t="s">
        <v>1</v>
      </c>
      <c r="EY68" s="65" t="s">
        <v>79</v>
      </c>
      <c r="EZ68" s="56" t="s">
        <v>2</v>
      </c>
      <c r="FB68" s="56" t="s">
        <v>1</v>
      </c>
      <c r="FC68" s="65" t="s">
        <v>79</v>
      </c>
      <c r="FD68" s="56" t="s">
        <v>2</v>
      </c>
      <c r="FF68" s="56" t="s">
        <v>1</v>
      </c>
      <c r="FG68" s="65" t="s">
        <v>79</v>
      </c>
      <c r="FH68" s="56" t="s">
        <v>2</v>
      </c>
      <c r="FJ68" s="56" t="s">
        <v>1</v>
      </c>
      <c r="FK68" s="65" t="s">
        <v>79</v>
      </c>
      <c r="FL68" s="56" t="s">
        <v>2</v>
      </c>
      <c r="FN68" s="56" t="s">
        <v>1</v>
      </c>
      <c r="FO68" s="65" t="s">
        <v>79</v>
      </c>
      <c r="FP68" s="56" t="s">
        <v>2</v>
      </c>
      <c r="FR68" s="56" t="s">
        <v>1</v>
      </c>
      <c r="FS68" s="65" t="s">
        <v>79</v>
      </c>
      <c r="FT68" s="56" t="s">
        <v>2</v>
      </c>
      <c r="FV68" s="56" t="s">
        <v>1</v>
      </c>
      <c r="FW68" s="65" t="s">
        <v>79</v>
      </c>
      <c r="FX68" s="56" t="s">
        <v>2</v>
      </c>
      <c r="FZ68" s="56" t="s">
        <v>1</v>
      </c>
      <c r="GA68" s="65" t="s">
        <v>79</v>
      </c>
      <c r="GB68" s="56" t="s">
        <v>2</v>
      </c>
      <c r="GN68" s="72" t="s">
        <v>92</v>
      </c>
    </row>
    <row r="69" spans="1:196" ht="12.75" thickBot="1" x14ac:dyDescent="0.25">
      <c r="A69" s="130"/>
      <c r="B69" s="266"/>
      <c r="C69" s="73" t="s">
        <v>93</v>
      </c>
      <c r="D69" s="139">
        <f>DSUM('Δαπάνες περιόδου εκτός CBC'!$A$11:$O$161,'Δαπάνες περιόδου εκτός CBC'!$J$11,ET68:EU69)</f>
        <v>0</v>
      </c>
      <c r="E69" s="75" t="str">
        <f>IF(D82=0,"",D69/D82)</f>
        <v/>
      </c>
      <c r="F69" s="74">
        <f>ROUND(D69*'Στοιχεία Έργου'!$D$25,2)</f>
        <v>0</v>
      </c>
      <c r="G69" s="131"/>
      <c r="H69" s="76" t="str">
        <f>+GN69</f>
        <v>Εταίρος 4 / Partner 4</v>
      </c>
      <c r="I69" s="133"/>
      <c r="ET69" s="138" t="s">
        <v>64</v>
      </c>
      <c r="EU69" s="138" t="s">
        <v>76</v>
      </c>
      <c r="EV69" s="64" t="str">
        <f>VLOOKUP(ET69,DATA!$A:$B,2)</f>
        <v>01</v>
      </c>
      <c r="EX69" s="138" t="s">
        <v>70</v>
      </c>
      <c r="EY69" s="138" t="str">
        <f>EU69</f>
        <v>Εταίρος 4 / Partner 4</v>
      </c>
      <c r="EZ69" s="64" t="str">
        <f>VLOOKUP(EX69,DATA!$A:$B,2)</f>
        <v>99</v>
      </c>
      <c r="FB69" s="138" t="s">
        <v>65</v>
      </c>
      <c r="FC69" s="138" t="str">
        <f>EY69</f>
        <v>Εταίρος 4 / Partner 4</v>
      </c>
      <c r="FD69" s="64" t="str">
        <f>VLOOKUP(FB69,DATA!$A:$B,2)</f>
        <v>02</v>
      </c>
      <c r="FF69" s="138" t="s">
        <v>66</v>
      </c>
      <c r="FG69" s="138" t="str">
        <f>FC69</f>
        <v>Εταίρος 4 / Partner 4</v>
      </c>
      <c r="FH69" s="64" t="str">
        <f>VLOOKUP(FF69,DATA!$A:$B,2)</f>
        <v>03</v>
      </c>
      <c r="FJ69" s="138" t="s">
        <v>67</v>
      </c>
      <c r="FK69" s="138" t="str">
        <f>FG69</f>
        <v>Εταίρος 4 / Partner 4</v>
      </c>
      <c r="FL69" s="64" t="str">
        <f>VLOOKUP(FJ69,DATA!$A:$B,2)</f>
        <v>04</v>
      </c>
      <c r="FN69" s="138" t="s">
        <v>68</v>
      </c>
      <c r="FO69" s="138" t="str">
        <f>FK69</f>
        <v>Εταίρος 4 / Partner 4</v>
      </c>
      <c r="FP69" s="64" t="str">
        <f>VLOOKUP(FN69,DATA!$A:$B,2)</f>
        <v>05</v>
      </c>
      <c r="FR69" s="138" t="s">
        <v>11</v>
      </c>
      <c r="FS69" s="138" t="str">
        <f>FO69</f>
        <v>Εταίρος 4 / Partner 4</v>
      </c>
      <c r="FT69" s="64" t="str">
        <f>VLOOKUP(FR69,DATA!$A:$B,2)</f>
        <v>06</v>
      </c>
      <c r="FV69" s="138" t="s">
        <v>69</v>
      </c>
      <c r="FW69" s="138" t="str">
        <f>FS69</f>
        <v>Εταίρος 4 / Partner 4</v>
      </c>
      <c r="FX69" s="64" t="str">
        <f>VLOOKUP(FV69,DATA!$A:$B,2)</f>
        <v>07</v>
      </c>
      <c r="FZ69" s="138" t="s">
        <v>124</v>
      </c>
      <c r="GA69" s="138" t="str">
        <f>FW69</f>
        <v>Εταίρος 4 / Partner 4</v>
      </c>
      <c r="GB69" s="64" t="str">
        <f>VLOOKUP(FZ69,DATA!$A:$B,2)</f>
        <v>08</v>
      </c>
      <c r="GN69" s="77" t="s">
        <v>76</v>
      </c>
    </row>
    <row r="70" spans="1:196" x14ac:dyDescent="0.25">
      <c r="A70" s="130"/>
      <c r="B70" s="266"/>
      <c r="C70" s="73" t="s">
        <v>94</v>
      </c>
      <c r="D70" s="139">
        <f>DSUM('Δαπάνες περιόδου εκτός CBC'!$A$11:$O$161,'Δαπάνες περιόδου εκτός CBC'!$J$11,EX68:EY69)</f>
        <v>0</v>
      </c>
      <c r="E70" s="75" t="str">
        <f>IF(D82=0,"",D70/D82)</f>
        <v/>
      </c>
      <c r="F70" s="74">
        <f>ROUND(D70*'Στοιχεία Έργου'!$D$25,2)</f>
        <v>0</v>
      </c>
      <c r="G70" s="131"/>
      <c r="H70" s="268" t="str">
        <f>IF($F$130=0,"",+F82/$F$130)</f>
        <v/>
      </c>
      <c r="I70" s="133"/>
    </row>
    <row r="71" spans="1:196" ht="15.75" thickBot="1" x14ac:dyDescent="0.3">
      <c r="A71" s="130"/>
      <c r="B71" s="266"/>
      <c r="C71" s="78" t="s">
        <v>95</v>
      </c>
      <c r="D71" s="139">
        <f>DSUM('Δαπάνες περιόδου εκτός CBC'!$A$11:$O$161,'Δαπάνες περιόδου εκτός CBC'!$J$11,FB68:FC69)</f>
        <v>0</v>
      </c>
      <c r="E71" s="80" t="str">
        <f>IF(D82=0,"",D71/D82)</f>
        <v/>
      </c>
      <c r="F71" s="74">
        <f>ROUND(D71*'Στοιχεία Έργου'!$D$25,2)</f>
        <v>0</v>
      </c>
      <c r="G71" s="131"/>
      <c r="H71" s="269"/>
      <c r="I71" s="133"/>
    </row>
    <row r="72" spans="1:196" x14ac:dyDescent="0.25">
      <c r="A72" s="130"/>
      <c r="B72" s="266"/>
      <c r="C72" s="78" t="s">
        <v>96</v>
      </c>
      <c r="D72" s="139">
        <f>DSUM('Δαπάνες περιόδου εκτός CBC'!$A$11:$O$161,'Δαπάνες περιόδου εκτός CBC'!$J$11,FF68:FG69)</f>
        <v>0</v>
      </c>
      <c r="E72" s="80" t="str">
        <f>IF(D82=0,"",D72/D82)</f>
        <v/>
      </c>
      <c r="F72" s="74">
        <f>ROUND(D72*'Στοιχεία Έργου'!$D$25,2)</f>
        <v>0</v>
      </c>
      <c r="G72" s="131"/>
      <c r="H72" s="132"/>
      <c r="I72" s="133"/>
      <c r="GN72" s="72"/>
    </row>
    <row r="73" spans="1:196" x14ac:dyDescent="0.25">
      <c r="A73" s="130"/>
      <c r="B73" s="266"/>
      <c r="C73" s="78" t="s">
        <v>97</v>
      </c>
      <c r="D73" s="139">
        <f>DSUM('Δαπάνες περιόδου εκτός CBC'!$A$11:$O$161,'Δαπάνες περιόδου εκτός CBC'!$J$11,FJ68:FK69)</f>
        <v>0</v>
      </c>
      <c r="E73" s="80" t="str">
        <f>IF(D82=0,"",D73/D82)</f>
        <v/>
      </c>
      <c r="F73" s="74">
        <f>ROUND(D73*'Στοιχεία Έργου'!$D$25,2)</f>
        <v>0</v>
      </c>
      <c r="G73" s="131"/>
      <c r="H73" s="132"/>
      <c r="I73" s="133"/>
      <c r="GN73" s="72"/>
    </row>
    <row r="74" spans="1:196" x14ac:dyDescent="0.25">
      <c r="A74" s="130"/>
      <c r="B74" s="266"/>
      <c r="C74" s="78" t="s">
        <v>98</v>
      </c>
      <c r="D74" s="139">
        <f>DSUM('Δαπάνες περιόδου εκτός CBC'!$A$11:$O$161,'Δαπάνες περιόδου εκτός CBC'!$J$11,FN68:FO69)</f>
        <v>0</v>
      </c>
      <c r="E74" s="80" t="str">
        <f>IF(D82=0,"",D74/D82)</f>
        <v/>
      </c>
      <c r="F74" s="74">
        <f>ROUND(D74*'Στοιχεία Έργου'!$D$25,2)</f>
        <v>0</v>
      </c>
      <c r="G74" s="131"/>
      <c r="H74" s="132"/>
      <c r="I74" s="133"/>
    </row>
    <row r="75" spans="1:196" x14ac:dyDescent="0.25">
      <c r="A75" s="130"/>
      <c r="B75" s="266"/>
      <c r="C75" s="78" t="s">
        <v>99</v>
      </c>
      <c r="D75" s="139">
        <f>DSUM('Δαπάνες περιόδου εκτός CBC'!$A$11:$O$161,'Δαπάνες περιόδου εκτός CBC'!$J$11,FR68:FS69)</f>
        <v>0</v>
      </c>
      <c r="E75" s="80" t="str">
        <f>IF(D82=0,"",D75/D82)</f>
        <v/>
      </c>
      <c r="F75" s="74">
        <f>ROUND(D75*'Στοιχεία Έργου'!$D$25,2)</f>
        <v>0</v>
      </c>
      <c r="G75" s="131"/>
      <c r="H75" s="132"/>
      <c r="I75" s="133"/>
    </row>
    <row r="76" spans="1:196" ht="15.75" thickBot="1" x14ac:dyDescent="0.3">
      <c r="A76" s="130"/>
      <c r="B76" s="266"/>
      <c r="C76" s="82" t="s">
        <v>100</v>
      </c>
      <c r="D76" s="140">
        <f>DSUM('Δαπάνες περιόδου εκτός CBC'!$A$11:$O$161,'Δαπάνες περιόδου εκτός CBC'!$J$11,FV68:FW69)</f>
        <v>0</v>
      </c>
      <c r="E76" s="84" t="str">
        <f>IF(D82=0,"",D76/D82)</f>
        <v/>
      </c>
      <c r="F76" s="85">
        <f>ROUND(D76*'Στοιχεία Έργου'!$D$25,2)</f>
        <v>0</v>
      </c>
      <c r="G76" s="131"/>
      <c r="H76" s="132"/>
      <c r="I76" s="133"/>
    </row>
    <row r="77" spans="1:196" x14ac:dyDescent="0.25">
      <c r="A77" s="130"/>
      <c r="B77" s="266"/>
      <c r="C77" s="86" t="s">
        <v>101</v>
      </c>
      <c r="D77" s="87">
        <f>SUM(D69:D76)</f>
        <v>0</v>
      </c>
      <c r="E77" s="88"/>
      <c r="F77" s="89">
        <f>SUM(F69:F76)</f>
        <v>0</v>
      </c>
      <c r="G77" s="131"/>
      <c r="H77" s="132"/>
      <c r="I77" s="133"/>
    </row>
    <row r="78" spans="1:196" x14ac:dyDescent="0.25">
      <c r="A78" s="130"/>
      <c r="B78" s="266"/>
      <c r="C78" s="78" t="s">
        <v>102</v>
      </c>
      <c r="D78" s="141">
        <f>DSUM('Δαπάνες περιόδου εκτός CBC'!$A$11:$O$161,'Δαπάνες περιόδου εκτός CBC'!$J$11,FZ68:GA69)</f>
        <v>0</v>
      </c>
      <c r="E78" s="91" t="str">
        <f>IF(D82=0,"",D78/D82)</f>
        <v/>
      </c>
      <c r="F78" s="74">
        <f>ROUND(D78*'Στοιχεία Έργου'!$D$25,2)</f>
        <v>0</v>
      </c>
      <c r="G78" s="131"/>
      <c r="H78" s="132"/>
      <c r="I78" s="133"/>
    </row>
    <row r="79" spans="1:196" ht="15.75" thickBot="1" x14ac:dyDescent="0.3">
      <c r="A79" s="130"/>
      <c r="B79" s="266"/>
      <c r="C79" s="82" t="s">
        <v>103</v>
      </c>
      <c r="D79" s="142">
        <f>+D69*'Στοιχεία Έργου'!$D$27</f>
        <v>0</v>
      </c>
      <c r="E79" s="93" t="str">
        <f>IF(D82=0,"",D79/D82)</f>
        <v/>
      </c>
      <c r="F79" s="85">
        <f>ROUND(D79*'Στοιχεία Έργου'!$D$25,2)</f>
        <v>0</v>
      </c>
      <c r="G79" s="131"/>
      <c r="H79" s="132"/>
      <c r="I79" s="133"/>
    </row>
    <row r="80" spans="1:196" x14ac:dyDescent="0.25">
      <c r="A80" s="130"/>
      <c r="B80" s="266"/>
      <c r="C80" s="86" t="s">
        <v>104</v>
      </c>
      <c r="D80" s="87">
        <f>SUM(D77:D79)</f>
        <v>0</v>
      </c>
      <c r="E80" s="88"/>
      <c r="F80" s="89">
        <f>SUM(F77:F79)</f>
        <v>0</v>
      </c>
      <c r="G80" s="131"/>
      <c r="H80" s="132"/>
      <c r="I80" s="133"/>
    </row>
    <row r="81" spans="1:196" ht="15.75" thickBot="1" x14ac:dyDescent="0.3">
      <c r="A81" s="130"/>
      <c r="B81" s="266"/>
      <c r="C81" s="94" t="s">
        <v>105</v>
      </c>
      <c r="D81" s="105"/>
      <c r="E81" s="96" t="str">
        <f>IF(D82=0,"",D81/D82)</f>
        <v/>
      </c>
      <c r="F81" s="95">
        <f>ROUND(D81*'Στοιχεία Έργου'!$D$25,2)</f>
        <v>0</v>
      </c>
      <c r="G81" s="131"/>
      <c r="H81" s="132"/>
      <c r="I81" s="133"/>
    </row>
    <row r="82" spans="1:196" ht="14.25" customHeight="1" thickBot="1" x14ac:dyDescent="0.3">
      <c r="A82" s="130"/>
      <c r="B82" s="267"/>
      <c r="C82" s="97" t="s">
        <v>106</v>
      </c>
      <c r="D82" s="98">
        <f>+D80+D81</f>
        <v>0</v>
      </c>
      <c r="E82" s="99">
        <f>SUM(E69:E81)</f>
        <v>0</v>
      </c>
      <c r="F82" s="98">
        <f>+F80+F81</f>
        <v>0</v>
      </c>
      <c r="G82" s="131"/>
      <c r="H82" s="132"/>
      <c r="I82" s="133"/>
    </row>
    <row r="83" spans="1:196" ht="15.75" thickBot="1" x14ac:dyDescent="0.3">
      <c r="A83" s="130"/>
      <c r="B83" s="131"/>
      <c r="C83" s="131"/>
      <c r="D83" s="131"/>
      <c r="E83" s="131"/>
      <c r="F83" s="131"/>
      <c r="G83" s="131"/>
      <c r="H83" s="132"/>
      <c r="I83" s="133"/>
    </row>
    <row r="84" spans="1:196" ht="60.75" customHeight="1" thickBot="1" x14ac:dyDescent="0.25">
      <c r="A84" s="130"/>
      <c r="B84" s="265" t="s">
        <v>118</v>
      </c>
      <c r="C84" s="69" t="s">
        <v>88</v>
      </c>
      <c r="D84" s="70" t="s">
        <v>89</v>
      </c>
      <c r="E84" s="70" t="s">
        <v>90</v>
      </c>
      <c r="F84" s="70" t="s">
        <v>91</v>
      </c>
      <c r="G84" s="131"/>
      <c r="H84" s="70" t="s">
        <v>90</v>
      </c>
      <c r="I84" s="133"/>
      <c r="ET84" s="56" t="s">
        <v>1</v>
      </c>
      <c r="EU84" s="65" t="s">
        <v>79</v>
      </c>
      <c r="EV84" s="56" t="s">
        <v>2</v>
      </c>
      <c r="EX84" s="56" t="s">
        <v>1</v>
      </c>
      <c r="EY84" s="65" t="s">
        <v>79</v>
      </c>
      <c r="EZ84" s="56" t="s">
        <v>2</v>
      </c>
      <c r="FB84" s="56" t="s">
        <v>1</v>
      </c>
      <c r="FC84" s="65" t="s">
        <v>79</v>
      </c>
      <c r="FD84" s="56" t="s">
        <v>2</v>
      </c>
      <c r="FF84" s="56" t="s">
        <v>1</v>
      </c>
      <c r="FG84" s="65" t="s">
        <v>79</v>
      </c>
      <c r="FH84" s="56" t="s">
        <v>2</v>
      </c>
      <c r="FJ84" s="56" t="s">
        <v>1</v>
      </c>
      <c r="FK84" s="65" t="s">
        <v>79</v>
      </c>
      <c r="FL84" s="56" t="s">
        <v>2</v>
      </c>
      <c r="FN84" s="56" t="s">
        <v>1</v>
      </c>
      <c r="FO84" s="65" t="s">
        <v>79</v>
      </c>
      <c r="FP84" s="56" t="s">
        <v>2</v>
      </c>
      <c r="FR84" s="56" t="s">
        <v>1</v>
      </c>
      <c r="FS84" s="65" t="s">
        <v>79</v>
      </c>
      <c r="FT84" s="56" t="s">
        <v>2</v>
      </c>
      <c r="FV84" s="56" t="s">
        <v>1</v>
      </c>
      <c r="FW84" s="65" t="s">
        <v>79</v>
      </c>
      <c r="FX84" s="56" t="s">
        <v>2</v>
      </c>
      <c r="FZ84" s="56" t="s">
        <v>1</v>
      </c>
      <c r="GA84" s="65" t="s">
        <v>79</v>
      </c>
      <c r="GB84" s="56" t="s">
        <v>2</v>
      </c>
      <c r="GN84" s="72" t="s">
        <v>92</v>
      </c>
    </row>
    <row r="85" spans="1:196" ht="12.75" thickBot="1" x14ac:dyDescent="0.25">
      <c r="A85" s="130"/>
      <c r="B85" s="266"/>
      <c r="C85" s="73" t="s">
        <v>93</v>
      </c>
      <c r="D85" s="139">
        <f>DSUM('Δαπάνες περιόδου εκτός CBC'!$A$11:$O$161,'Δαπάνες περιόδου εκτός CBC'!$J$11,ET84:EU85)</f>
        <v>0</v>
      </c>
      <c r="E85" s="75" t="str">
        <f>IF(D98=0,"",D85/D98)</f>
        <v/>
      </c>
      <c r="F85" s="74">
        <f>ROUND(D85*'Στοιχεία Έργου'!$D$25,2)</f>
        <v>0</v>
      </c>
      <c r="G85" s="131"/>
      <c r="H85" s="76" t="str">
        <f>+GN85</f>
        <v>Εταίρος 5 / Partner 5</v>
      </c>
      <c r="I85" s="133"/>
      <c r="ET85" s="138" t="s">
        <v>64</v>
      </c>
      <c r="EU85" s="138" t="s">
        <v>77</v>
      </c>
      <c r="EV85" s="64" t="str">
        <f>VLOOKUP(ET85,DATA!$A:$B,2)</f>
        <v>01</v>
      </c>
      <c r="EX85" s="138" t="s">
        <v>70</v>
      </c>
      <c r="EY85" s="138" t="str">
        <f>EU85</f>
        <v>Εταίρος 5 / Partner 5</v>
      </c>
      <c r="EZ85" s="64" t="str">
        <f>VLOOKUP(EX85,DATA!$A:$B,2)</f>
        <v>99</v>
      </c>
      <c r="FB85" s="138" t="s">
        <v>65</v>
      </c>
      <c r="FC85" s="138" t="str">
        <f>EY85</f>
        <v>Εταίρος 5 / Partner 5</v>
      </c>
      <c r="FD85" s="64" t="str">
        <f>VLOOKUP(FB85,DATA!$A:$B,2)</f>
        <v>02</v>
      </c>
      <c r="FF85" s="138" t="s">
        <v>66</v>
      </c>
      <c r="FG85" s="138" t="str">
        <f>FC85</f>
        <v>Εταίρος 5 / Partner 5</v>
      </c>
      <c r="FH85" s="64" t="str">
        <f>VLOOKUP(FF85,DATA!$A:$B,2)</f>
        <v>03</v>
      </c>
      <c r="FJ85" s="138" t="s">
        <v>67</v>
      </c>
      <c r="FK85" s="138" t="str">
        <f>FG85</f>
        <v>Εταίρος 5 / Partner 5</v>
      </c>
      <c r="FL85" s="64" t="str">
        <f>VLOOKUP(FJ85,DATA!$A:$B,2)</f>
        <v>04</v>
      </c>
      <c r="FN85" s="138" t="s">
        <v>68</v>
      </c>
      <c r="FO85" s="138" t="str">
        <f>FK85</f>
        <v>Εταίρος 5 / Partner 5</v>
      </c>
      <c r="FP85" s="64" t="str">
        <f>VLOOKUP(FN85,DATA!$A:$B,2)</f>
        <v>05</v>
      </c>
      <c r="FR85" s="138" t="s">
        <v>11</v>
      </c>
      <c r="FS85" s="138" t="str">
        <f>FO85</f>
        <v>Εταίρος 5 / Partner 5</v>
      </c>
      <c r="FT85" s="64" t="str">
        <f>VLOOKUP(FR85,DATA!$A:$B,2)</f>
        <v>06</v>
      </c>
      <c r="FV85" s="138" t="s">
        <v>69</v>
      </c>
      <c r="FW85" s="138" t="str">
        <f>FS85</f>
        <v>Εταίρος 5 / Partner 5</v>
      </c>
      <c r="FX85" s="64" t="str">
        <f>VLOOKUP(FV85,DATA!$A:$B,2)</f>
        <v>07</v>
      </c>
      <c r="FZ85" s="138" t="s">
        <v>124</v>
      </c>
      <c r="GA85" s="138" t="str">
        <f>FW85</f>
        <v>Εταίρος 5 / Partner 5</v>
      </c>
      <c r="GB85" s="64" t="str">
        <f>VLOOKUP(FZ85,DATA!$A:$B,2)</f>
        <v>08</v>
      </c>
      <c r="GN85" s="77" t="s">
        <v>77</v>
      </c>
    </row>
    <row r="86" spans="1:196" x14ac:dyDescent="0.25">
      <c r="A86" s="130"/>
      <c r="B86" s="266"/>
      <c r="C86" s="73" t="s">
        <v>94</v>
      </c>
      <c r="D86" s="139">
        <f>DSUM('Δαπάνες περιόδου εκτός CBC'!$A$11:$O$161,'Δαπάνες περιόδου εκτός CBC'!$J$11,EX84:EY85)</f>
        <v>0</v>
      </c>
      <c r="E86" s="75" t="str">
        <f>IF(D98=0,"",D86/D98)</f>
        <v/>
      </c>
      <c r="F86" s="74">
        <f>ROUND(D86*'Στοιχεία Έργου'!$D$25,2)</f>
        <v>0</v>
      </c>
      <c r="G86" s="131"/>
      <c r="H86" s="268" t="str">
        <f>IF($F$130=0,"",+F98/$F$130)</f>
        <v/>
      </c>
      <c r="I86" s="133"/>
    </row>
    <row r="87" spans="1:196" ht="15.75" thickBot="1" x14ac:dyDescent="0.3">
      <c r="A87" s="130"/>
      <c r="B87" s="266"/>
      <c r="C87" s="78" t="s">
        <v>95</v>
      </c>
      <c r="D87" s="139">
        <f>DSUM('Δαπάνες περιόδου εκτός CBC'!$A$11:$O$161,'Δαπάνες περιόδου εκτός CBC'!$J$11,FB84:FC85)</f>
        <v>0</v>
      </c>
      <c r="E87" s="80" t="str">
        <f>IF(D98=0,"",D87/D98)</f>
        <v/>
      </c>
      <c r="F87" s="74">
        <f>ROUND(D87*'Στοιχεία Έργου'!$D$25,2)</f>
        <v>0</v>
      </c>
      <c r="G87" s="131"/>
      <c r="H87" s="269"/>
      <c r="I87" s="133"/>
    </row>
    <row r="88" spans="1:196" x14ac:dyDescent="0.25">
      <c r="A88" s="130"/>
      <c r="B88" s="266"/>
      <c r="C88" s="78" t="s">
        <v>96</v>
      </c>
      <c r="D88" s="139">
        <f>DSUM('Δαπάνες περιόδου εκτός CBC'!$A$11:$O$161,'Δαπάνες περιόδου εκτός CBC'!$J$11,FF84:FG85)</f>
        <v>0</v>
      </c>
      <c r="E88" s="80" t="str">
        <f>IF(D98=0,"",D88/D98)</f>
        <v/>
      </c>
      <c r="F88" s="74">
        <f>ROUND(D88*'Στοιχεία Έργου'!$D$25,2)</f>
        <v>0</v>
      </c>
      <c r="G88" s="131"/>
      <c r="H88" s="132"/>
      <c r="I88" s="133"/>
      <c r="GN88" s="72"/>
    </row>
    <row r="89" spans="1:196" x14ac:dyDescent="0.25">
      <c r="A89" s="130"/>
      <c r="B89" s="266"/>
      <c r="C89" s="78" t="s">
        <v>97</v>
      </c>
      <c r="D89" s="139">
        <f>DSUM('Δαπάνες περιόδου εκτός CBC'!$A$11:$O$161,'Δαπάνες περιόδου εκτός CBC'!$J$11,FJ84:FK85)</f>
        <v>0</v>
      </c>
      <c r="E89" s="80" t="str">
        <f>IF(D98=0,"",D89/D98)</f>
        <v/>
      </c>
      <c r="F89" s="74">
        <f>ROUND(D89*'Στοιχεία Έργου'!$D$25,2)</f>
        <v>0</v>
      </c>
      <c r="G89" s="131"/>
      <c r="H89" s="132"/>
      <c r="I89" s="133"/>
      <c r="GN89" s="72"/>
    </row>
    <row r="90" spans="1:196" x14ac:dyDescent="0.25">
      <c r="A90" s="130"/>
      <c r="B90" s="266"/>
      <c r="C90" s="78" t="s">
        <v>98</v>
      </c>
      <c r="D90" s="139">
        <f>DSUM('Δαπάνες περιόδου εκτός CBC'!$A$11:$O$161,'Δαπάνες περιόδου εκτός CBC'!$J$11,FN84:FO85)</f>
        <v>0</v>
      </c>
      <c r="E90" s="80" t="str">
        <f>IF(D98=0,"",D90/D98)</f>
        <v/>
      </c>
      <c r="F90" s="74">
        <f>ROUND(D90*'Στοιχεία Έργου'!$D$25,2)</f>
        <v>0</v>
      </c>
      <c r="G90" s="131"/>
      <c r="H90" s="132"/>
      <c r="I90" s="133"/>
    </row>
    <row r="91" spans="1:196" x14ac:dyDescent="0.25">
      <c r="A91" s="130"/>
      <c r="B91" s="266"/>
      <c r="C91" s="78" t="s">
        <v>99</v>
      </c>
      <c r="D91" s="139">
        <f>DSUM('Δαπάνες περιόδου εκτός CBC'!$A$11:$O$161,'Δαπάνες περιόδου εκτός CBC'!$J$11,FR84:FS85)</f>
        <v>0</v>
      </c>
      <c r="E91" s="80" t="str">
        <f>IF(D98=0,"",D91/D98)</f>
        <v/>
      </c>
      <c r="F91" s="74">
        <f>ROUND(D91*'Στοιχεία Έργου'!$D$25,2)</f>
        <v>0</v>
      </c>
      <c r="G91" s="131"/>
      <c r="H91" s="132"/>
      <c r="I91" s="133"/>
    </row>
    <row r="92" spans="1:196" ht="15.75" thickBot="1" x14ac:dyDescent="0.3">
      <c r="A92" s="130"/>
      <c r="B92" s="266"/>
      <c r="C92" s="82" t="s">
        <v>100</v>
      </c>
      <c r="D92" s="140">
        <f>DSUM('Δαπάνες περιόδου εκτός CBC'!$A$11:$O$161,'Δαπάνες περιόδου εκτός CBC'!$J$11,FV84:FW85)</f>
        <v>0</v>
      </c>
      <c r="E92" s="84" t="str">
        <f>IF(D98=0,"",D92/D98)</f>
        <v/>
      </c>
      <c r="F92" s="85">
        <f>ROUND(D92*'Στοιχεία Έργου'!$D$25,2)</f>
        <v>0</v>
      </c>
      <c r="G92" s="131"/>
      <c r="H92" s="132"/>
      <c r="I92" s="133"/>
    </row>
    <row r="93" spans="1:196" x14ac:dyDescent="0.25">
      <c r="A93" s="130"/>
      <c r="B93" s="266"/>
      <c r="C93" s="86" t="s">
        <v>101</v>
      </c>
      <c r="D93" s="87">
        <f>SUM(D85:D92)</f>
        <v>0</v>
      </c>
      <c r="E93" s="88"/>
      <c r="F93" s="89">
        <f>SUM(F85:F92)</f>
        <v>0</v>
      </c>
      <c r="G93" s="131"/>
      <c r="H93" s="132"/>
      <c r="I93" s="133"/>
    </row>
    <row r="94" spans="1:196" x14ac:dyDescent="0.25">
      <c r="A94" s="130"/>
      <c r="B94" s="266"/>
      <c r="C94" s="78" t="s">
        <v>102</v>
      </c>
      <c r="D94" s="141">
        <f>DSUM('Δαπάνες περιόδου εκτός CBC'!$A$11:$O$161,'Δαπάνες περιόδου εκτός CBC'!$J$11,FZ84:GA85)</f>
        <v>0</v>
      </c>
      <c r="E94" s="91" t="str">
        <f>IF(D98=0,"",D94/D98)</f>
        <v/>
      </c>
      <c r="F94" s="74">
        <f>ROUND(D94*'Στοιχεία Έργου'!$D$25,2)</f>
        <v>0</v>
      </c>
      <c r="G94" s="131"/>
      <c r="H94" s="132"/>
      <c r="I94" s="133"/>
    </row>
    <row r="95" spans="1:196" ht="15.75" thickBot="1" x14ac:dyDescent="0.3">
      <c r="A95" s="130"/>
      <c r="B95" s="266"/>
      <c r="C95" s="82" t="s">
        <v>103</v>
      </c>
      <c r="D95" s="142">
        <f>+D85*'Στοιχεία Έργου'!$D$27</f>
        <v>0</v>
      </c>
      <c r="E95" s="93" t="str">
        <f>IF(D98=0,"",D95/D98)</f>
        <v/>
      </c>
      <c r="F95" s="85">
        <f>ROUND(D95*'Στοιχεία Έργου'!$D$25,2)</f>
        <v>0</v>
      </c>
      <c r="G95" s="131"/>
      <c r="H95" s="132"/>
      <c r="I95" s="133"/>
    </row>
    <row r="96" spans="1:196" x14ac:dyDescent="0.25">
      <c r="A96" s="130"/>
      <c r="B96" s="266"/>
      <c r="C96" s="86" t="s">
        <v>104</v>
      </c>
      <c r="D96" s="87">
        <f>SUM(D93:D95)</f>
        <v>0</v>
      </c>
      <c r="E96" s="88"/>
      <c r="F96" s="89">
        <f>SUM(F93:F95)</f>
        <v>0</v>
      </c>
      <c r="G96" s="131"/>
      <c r="H96" s="132"/>
      <c r="I96" s="133"/>
    </row>
    <row r="97" spans="1:196" ht="15.75" thickBot="1" x14ac:dyDescent="0.3">
      <c r="A97" s="130"/>
      <c r="B97" s="266"/>
      <c r="C97" s="94" t="s">
        <v>105</v>
      </c>
      <c r="D97" s="105"/>
      <c r="E97" s="96" t="str">
        <f>IF(D98=0,"",D97/D98)</f>
        <v/>
      </c>
      <c r="F97" s="95">
        <f>ROUND(D97*'Στοιχεία Έργου'!$D$25,2)</f>
        <v>0</v>
      </c>
      <c r="G97" s="131"/>
      <c r="H97" s="132"/>
      <c r="I97" s="133"/>
    </row>
    <row r="98" spans="1:196" ht="14.25" customHeight="1" thickBot="1" x14ac:dyDescent="0.3">
      <c r="A98" s="130"/>
      <c r="B98" s="267"/>
      <c r="C98" s="97" t="s">
        <v>106</v>
      </c>
      <c r="D98" s="98">
        <f>+D96+D97</f>
        <v>0</v>
      </c>
      <c r="E98" s="99">
        <f>SUM(E85:E97)</f>
        <v>0</v>
      </c>
      <c r="F98" s="98">
        <f>+F96+F97</f>
        <v>0</v>
      </c>
      <c r="G98" s="131"/>
      <c r="H98" s="132"/>
      <c r="I98" s="133"/>
    </row>
    <row r="99" spans="1:196" ht="15.75" thickBot="1" x14ac:dyDescent="0.3">
      <c r="A99" s="130"/>
      <c r="B99" s="131"/>
      <c r="C99" s="131"/>
      <c r="D99" s="131"/>
      <c r="E99" s="131"/>
      <c r="F99" s="131"/>
      <c r="G99" s="131"/>
      <c r="H99" s="132"/>
      <c r="I99" s="133"/>
    </row>
    <row r="100" spans="1:196" ht="60.75" customHeight="1" thickBot="1" x14ac:dyDescent="0.25">
      <c r="A100" s="130"/>
      <c r="B100" s="265" t="s">
        <v>117</v>
      </c>
      <c r="C100" s="69" t="s">
        <v>88</v>
      </c>
      <c r="D100" s="70" t="s">
        <v>89</v>
      </c>
      <c r="E100" s="70" t="s">
        <v>90</v>
      </c>
      <c r="F100" s="70" t="s">
        <v>91</v>
      </c>
      <c r="G100" s="131"/>
      <c r="H100" s="70" t="s">
        <v>90</v>
      </c>
      <c r="I100" s="133"/>
      <c r="ET100" s="56" t="s">
        <v>1</v>
      </c>
      <c r="EU100" s="65" t="s">
        <v>79</v>
      </c>
      <c r="EV100" s="56" t="s">
        <v>2</v>
      </c>
      <c r="EX100" s="56" t="s">
        <v>1</v>
      </c>
      <c r="EY100" s="65" t="s">
        <v>79</v>
      </c>
      <c r="EZ100" s="56" t="s">
        <v>2</v>
      </c>
      <c r="FB100" s="56" t="s">
        <v>1</v>
      </c>
      <c r="FC100" s="65" t="s">
        <v>79</v>
      </c>
      <c r="FD100" s="56" t="s">
        <v>2</v>
      </c>
      <c r="FF100" s="56" t="s">
        <v>1</v>
      </c>
      <c r="FG100" s="65" t="s">
        <v>79</v>
      </c>
      <c r="FH100" s="56" t="s">
        <v>2</v>
      </c>
      <c r="FJ100" s="56" t="s">
        <v>1</v>
      </c>
      <c r="FK100" s="65" t="s">
        <v>79</v>
      </c>
      <c r="FL100" s="56" t="s">
        <v>2</v>
      </c>
      <c r="FN100" s="56" t="s">
        <v>1</v>
      </c>
      <c r="FO100" s="65" t="s">
        <v>79</v>
      </c>
      <c r="FP100" s="56" t="s">
        <v>2</v>
      </c>
      <c r="FR100" s="56" t="s">
        <v>1</v>
      </c>
      <c r="FS100" s="65" t="s">
        <v>79</v>
      </c>
      <c r="FT100" s="56" t="s">
        <v>2</v>
      </c>
      <c r="FV100" s="56" t="s">
        <v>1</v>
      </c>
      <c r="FW100" s="65" t="s">
        <v>79</v>
      </c>
      <c r="FX100" s="56" t="s">
        <v>2</v>
      </c>
      <c r="FZ100" s="56" t="s">
        <v>1</v>
      </c>
      <c r="GA100" s="65" t="s">
        <v>79</v>
      </c>
      <c r="GB100" s="56" t="s">
        <v>2</v>
      </c>
      <c r="GN100" s="72" t="s">
        <v>92</v>
      </c>
    </row>
    <row r="101" spans="1:196" ht="12.75" thickBot="1" x14ac:dyDescent="0.25">
      <c r="A101" s="130"/>
      <c r="B101" s="266"/>
      <c r="C101" s="73" t="s">
        <v>93</v>
      </c>
      <c r="D101" s="139">
        <f>DSUM('Δαπάνες περιόδου εκτός CBC'!$A$11:$O$161,'Δαπάνες περιόδου εκτός CBC'!$J$11,ET100:EU101)</f>
        <v>0</v>
      </c>
      <c r="E101" s="75" t="str">
        <f>IF(D114=0,"",D101/D114)</f>
        <v/>
      </c>
      <c r="F101" s="74">
        <f>ROUND(D101*'Στοιχεία Έργου'!$D$25,2)</f>
        <v>0</v>
      </c>
      <c r="G101" s="131"/>
      <c r="H101" s="76" t="str">
        <f>+GN101</f>
        <v>Εταίρος 6 / Partner 6</v>
      </c>
      <c r="I101" s="133"/>
      <c r="ET101" s="138" t="s">
        <v>64</v>
      </c>
      <c r="EU101" s="138" t="s">
        <v>78</v>
      </c>
      <c r="EV101" s="64" t="str">
        <f>VLOOKUP(ET101,DATA!$A:$B,2)</f>
        <v>01</v>
      </c>
      <c r="EX101" s="138" t="s">
        <v>70</v>
      </c>
      <c r="EY101" s="138" t="str">
        <f>EU101</f>
        <v>Εταίρος 6 / Partner 6</v>
      </c>
      <c r="EZ101" s="64" t="str">
        <f>VLOOKUP(EX101,DATA!$A:$B,2)</f>
        <v>99</v>
      </c>
      <c r="FB101" s="138" t="s">
        <v>65</v>
      </c>
      <c r="FC101" s="138" t="str">
        <f>EY101</f>
        <v>Εταίρος 6 / Partner 6</v>
      </c>
      <c r="FD101" s="64" t="str">
        <f>VLOOKUP(FB101,DATA!$A:$B,2)</f>
        <v>02</v>
      </c>
      <c r="FF101" s="138" t="s">
        <v>66</v>
      </c>
      <c r="FG101" s="138" t="str">
        <f>FC101</f>
        <v>Εταίρος 6 / Partner 6</v>
      </c>
      <c r="FH101" s="64" t="str">
        <f>VLOOKUP(FF101,DATA!$A:$B,2)</f>
        <v>03</v>
      </c>
      <c r="FJ101" s="138" t="s">
        <v>67</v>
      </c>
      <c r="FK101" s="138" t="str">
        <f>FG101</f>
        <v>Εταίρος 6 / Partner 6</v>
      </c>
      <c r="FL101" s="64" t="str">
        <f>VLOOKUP(FJ101,DATA!$A:$B,2)</f>
        <v>04</v>
      </c>
      <c r="FN101" s="138" t="s">
        <v>68</v>
      </c>
      <c r="FO101" s="138" t="str">
        <f>FK101</f>
        <v>Εταίρος 6 / Partner 6</v>
      </c>
      <c r="FP101" s="64" t="str">
        <f>VLOOKUP(FN101,DATA!$A:$B,2)</f>
        <v>05</v>
      </c>
      <c r="FR101" s="138" t="s">
        <v>11</v>
      </c>
      <c r="FS101" s="138" t="str">
        <f>FO101</f>
        <v>Εταίρος 6 / Partner 6</v>
      </c>
      <c r="FT101" s="64" t="str">
        <f>VLOOKUP(FR101,DATA!$A:$B,2)</f>
        <v>06</v>
      </c>
      <c r="FV101" s="138" t="s">
        <v>69</v>
      </c>
      <c r="FW101" s="138" t="str">
        <f>FS101</f>
        <v>Εταίρος 6 / Partner 6</v>
      </c>
      <c r="FX101" s="64" t="str">
        <f>VLOOKUP(FV101,DATA!$A:$B,2)</f>
        <v>07</v>
      </c>
      <c r="FZ101" s="138" t="s">
        <v>124</v>
      </c>
      <c r="GA101" s="138" t="str">
        <f>FW101</f>
        <v>Εταίρος 6 / Partner 6</v>
      </c>
      <c r="GB101" s="64" t="str">
        <f>VLOOKUP(FZ101,DATA!$A:$B,2)</f>
        <v>08</v>
      </c>
      <c r="GN101" s="77" t="s">
        <v>78</v>
      </c>
    </row>
    <row r="102" spans="1:196" x14ac:dyDescent="0.25">
      <c r="A102" s="130"/>
      <c r="B102" s="266"/>
      <c r="C102" s="73" t="s">
        <v>94</v>
      </c>
      <c r="D102" s="139">
        <f>DSUM('Δαπάνες περιόδου εκτός CBC'!$A$11:$O$161,'Δαπάνες περιόδου εκτός CBC'!$J$11,EX100:EY101)</f>
        <v>0</v>
      </c>
      <c r="E102" s="75" t="str">
        <f>IF(D114=0,"",D102/D114)</f>
        <v/>
      </c>
      <c r="F102" s="74">
        <f>ROUND(D102*'Στοιχεία Έργου'!$D$25,2)</f>
        <v>0</v>
      </c>
      <c r="G102" s="131"/>
      <c r="H102" s="268" t="str">
        <f>IF($F$130=0,"",+F114/$F$130)</f>
        <v/>
      </c>
      <c r="I102" s="133"/>
    </row>
    <row r="103" spans="1:196" ht="15.75" thickBot="1" x14ac:dyDescent="0.3">
      <c r="A103" s="130"/>
      <c r="B103" s="266"/>
      <c r="C103" s="78" t="s">
        <v>95</v>
      </c>
      <c r="D103" s="139">
        <f>DSUM('Δαπάνες περιόδου εκτός CBC'!$A$11:$O$161,'Δαπάνες περιόδου εκτός CBC'!$J$11,FB100:FC101)</f>
        <v>0</v>
      </c>
      <c r="E103" s="80" t="str">
        <f>IF(D114=0,"",D103/D114)</f>
        <v/>
      </c>
      <c r="F103" s="74">
        <f>ROUND(D103*'Στοιχεία Έργου'!$D$25,2)</f>
        <v>0</v>
      </c>
      <c r="G103" s="131"/>
      <c r="H103" s="269"/>
      <c r="I103" s="133"/>
    </row>
    <row r="104" spans="1:196" x14ac:dyDescent="0.25">
      <c r="A104" s="130"/>
      <c r="B104" s="266"/>
      <c r="C104" s="78" t="s">
        <v>96</v>
      </c>
      <c r="D104" s="139">
        <f>DSUM('Δαπάνες περιόδου εκτός CBC'!$A$11:$O$161,'Δαπάνες περιόδου εκτός CBC'!$J$11,FF100:FG101)</f>
        <v>0</v>
      </c>
      <c r="E104" s="80" t="str">
        <f>IF(D114=0,"",D104/D114)</f>
        <v/>
      </c>
      <c r="F104" s="74">
        <f>ROUND(D104*'Στοιχεία Έργου'!$D$25,2)</f>
        <v>0</v>
      </c>
      <c r="G104" s="131"/>
      <c r="H104" s="132"/>
      <c r="I104" s="133"/>
      <c r="GN104" s="72"/>
    </row>
    <row r="105" spans="1:196" x14ac:dyDescent="0.25">
      <c r="A105" s="130"/>
      <c r="B105" s="266"/>
      <c r="C105" s="78" t="s">
        <v>97</v>
      </c>
      <c r="D105" s="139">
        <f>DSUM('Δαπάνες περιόδου εκτός CBC'!$A$11:$O$161,'Δαπάνες περιόδου εκτός CBC'!$J$11,FJ100:FK101)</f>
        <v>0</v>
      </c>
      <c r="E105" s="80" t="str">
        <f>IF(D114=0,"",D105/D114)</f>
        <v/>
      </c>
      <c r="F105" s="74">
        <f>ROUND(D105*'Στοιχεία Έργου'!$D$25,2)</f>
        <v>0</v>
      </c>
      <c r="G105" s="131"/>
      <c r="H105" s="132"/>
      <c r="I105" s="133"/>
      <c r="GN105" s="72"/>
    </row>
    <row r="106" spans="1:196" x14ac:dyDescent="0.25">
      <c r="A106" s="130"/>
      <c r="B106" s="266"/>
      <c r="C106" s="78" t="s">
        <v>98</v>
      </c>
      <c r="D106" s="139">
        <f>DSUM('Δαπάνες περιόδου εκτός CBC'!$A$11:$O$161,'Δαπάνες περιόδου εκτός CBC'!$J$11,FN100:FO101)</f>
        <v>0</v>
      </c>
      <c r="E106" s="80" t="str">
        <f>IF(D114=0,"",D106/D114)</f>
        <v/>
      </c>
      <c r="F106" s="74">
        <f>ROUND(D106*'Στοιχεία Έργου'!$D$25,2)</f>
        <v>0</v>
      </c>
      <c r="G106" s="131"/>
      <c r="H106" s="132"/>
      <c r="I106" s="133"/>
    </row>
    <row r="107" spans="1:196" x14ac:dyDescent="0.25">
      <c r="A107" s="130"/>
      <c r="B107" s="266"/>
      <c r="C107" s="78" t="s">
        <v>99</v>
      </c>
      <c r="D107" s="139">
        <f>DSUM('Δαπάνες περιόδου εκτός CBC'!$A$11:$O$161,'Δαπάνες περιόδου εκτός CBC'!$J$11,FR100:FS101)</f>
        <v>0</v>
      </c>
      <c r="E107" s="80" t="str">
        <f>IF(D114=0,"",D107/D114)</f>
        <v/>
      </c>
      <c r="F107" s="74">
        <f>ROUND(D107*'Στοιχεία Έργου'!$D$25,2)</f>
        <v>0</v>
      </c>
      <c r="G107" s="131"/>
      <c r="H107" s="132"/>
      <c r="I107" s="133"/>
    </row>
    <row r="108" spans="1:196" ht="15.75" thickBot="1" x14ac:dyDescent="0.3">
      <c r="A108" s="130"/>
      <c r="B108" s="266"/>
      <c r="C108" s="82" t="s">
        <v>100</v>
      </c>
      <c r="D108" s="140">
        <f>DSUM('Δαπάνες περιόδου εκτός CBC'!$A$11:$O$161,'Δαπάνες περιόδου εκτός CBC'!$J$11,FV100:FW101)</f>
        <v>0</v>
      </c>
      <c r="E108" s="84" t="str">
        <f>IF(D114=0,"",D108/D114)</f>
        <v/>
      </c>
      <c r="F108" s="85">
        <f>ROUND(D108*'Στοιχεία Έργου'!$D$25,2)</f>
        <v>0</v>
      </c>
      <c r="G108" s="131"/>
      <c r="H108" s="132"/>
      <c r="I108" s="133"/>
    </row>
    <row r="109" spans="1:196" x14ac:dyDescent="0.25">
      <c r="A109" s="130"/>
      <c r="B109" s="266"/>
      <c r="C109" s="86" t="s">
        <v>101</v>
      </c>
      <c r="D109" s="87">
        <f>SUM(D101:D108)</f>
        <v>0</v>
      </c>
      <c r="E109" s="88"/>
      <c r="F109" s="89">
        <f>SUM(F101:F108)</f>
        <v>0</v>
      </c>
      <c r="G109" s="131"/>
      <c r="H109" s="132"/>
      <c r="I109" s="133"/>
    </row>
    <row r="110" spans="1:196" x14ac:dyDescent="0.25">
      <c r="A110" s="130"/>
      <c r="B110" s="266"/>
      <c r="C110" s="78" t="s">
        <v>102</v>
      </c>
      <c r="D110" s="141">
        <f>DSUM('Δαπάνες περιόδου εκτός CBC'!$A$11:$O$161,'Δαπάνες περιόδου εκτός CBC'!$J$11,FZ100:GA101)</f>
        <v>0</v>
      </c>
      <c r="E110" s="91" t="str">
        <f>IF(D114=0,"",D110/D114)</f>
        <v/>
      </c>
      <c r="F110" s="74">
        <f>ROUND(D110*'Στοιχεία Έργου'!$D$25,2)</f>
        <v>0</v>
      </c>
      <c r="G110" s="131"/>
      <c r="H110" s="132"/>
      <c r="I110" s="133"/>
    </row>
    <row r="111" spans="1:196" ht="15.75" thickBot="1" x14ac:dyDescent="0.3">
      <c r="A111" s="130"/>
      <c r="B111" s="266"/>
      <c r="C111" s="82" t="s">
        <v>103</v>
      </c>
      <c r="D111" s="142">
        <f>+D101*'Στοιχεία Έργου'!$D$27</f>
        <v>0</v>
      </c>
      <c r="E111" s="93" t="str">
        <f>IF(D114=0,"",D111/D114)</f>
        <v/>
      </c>
      <c r="F111" s="85">
        <f>ROUND(D111*'Στοιχεία Έργου'!$D$25,2)</f>
        <v>0</v>
      </c>
      <c r="G111" s="131"/>
      <c r="H111" s="132"/>
      <c r="I111" s="133"/>
    </row>
    <row r="112" spans="1:196" x14ac:dyDescent="0.25">
      <c r="A112" s="130"/>
      <c r="B112" s="266"/>
      <c r="C112" s="86" t="s">
        <v>104</v>
      </c>
      <c r="D112" s="87">
        <f>SUM(D109:D111)</f>
        <v>0</v>
      </c>
      <c r="E112" s="88"/>
      <c r="F112" s="89">
        <f>SUM(F109:F111)</f>
        <v>0</v>
      </c>
      <c r="G112" s="131"/>
      <c r="H112" s="132"/>
      <c r="I112" s="133"/>
    </row>
    <row r="113" spans="1:196" ht="15.75" thickBot="1" x14ac:dyDescent="0.3">
      <c r="A113" s="130"/>
      <c r="B113" s="266"/>
      <c r="C113" s="94" t="s">
        <v>105</v>
      </c>
      <c r="D113" s="105"/>
      <c r="E113" s="96" t="str">
        <f>IF(D114=0,"",D113/D114)</f>
        <v/>
      </c>
      <c r="F113" s="95">
        <f>ROUND(D113*'Στοιχεία Έργου'!$D$25,2)</f>
        <v>0</v>
      </c>
      <c r="G113" s="131"/>
      <c r="H113" s="132"/>
      <c r="I113" s="133"/>
    </row>
    <row r="114" spans="1:196" ht="14.25" customHeight="1" thickBot="1" x14ac:dyDescent="0.3">
      <c r="A114" s="130"/>
      <c r="B114" s="267"/>
      <c r="C114" s="97" t="s">
        <v>106</v>
      </c>
      <c r="D114" s="98">
        <f>+D112+D113</f>
        <v>0</v>
      </c>
      <c r="E114" s="99">
        <f>SUM(E101:E113)</f>
        <v>0</v>
      </c>
      <c r="F114" s="98">
        <f>+F112+F113</f>
        <v>0</v>
      </c>
      <c r="G114" s="131"/>
      <c r="H114" s="132"/>
      <c r="I114" s="133"/>
    </row>
    <row r="115" spans="1:196" ht="15.75" thickBot="1" x14ac:dyDescent="0.3">
      <c r="A115" s="130"/>
      <c r="B115" s="131"/>
      <c r="C115" s="131"/>
      <c r="D115" s="131"/>
      <c r="E115" s="131"/>
      <c r="F115" s="131"/>
      <c r="G115" s="131"/>
      <c r="H115" s="132"/>
      <c r="I115" s="133"/>
    </row>
    <row r="116" spans="1:196" ht="60.75" thickBot="1" x14ac:dyDescent="0.3">
      <c r="A116" s="130"/>
      <c r="B116" s="270" t="s">
        <v>125</v>
      </c>
      <c r="C116" s="69" t="s">
        <v>88</v>
      </c>
      <c r="D116" s="70" t="s">
        <v>89</v>
      </c>
      <c r="E116" s="70" t="s">
        <v>90</v>
      </c>
      <c r="F116" s="70" t="s">
        <v>91</v>
      </c>
      <c r="G116" s="131"/>
      <c r="H116" s="70" t="s">
        <v>127</v>
      </c>
      <c r="I116" s="133"/>
      <c r="GN116" s="72"/>
    </row>
    <row r="117" spans="1:196" ht="15.75" thickBot="1" x14ac:dyDescent="0.3">
      <c r="A117" s="130"/>
      <c r="B117" s="271"/>
      <c r="C117" s="73" t="s">
        <v>93</v>
      </c>
      <c r="D117" s="74">
        <f>+D5+D21+D37+D53+D69+D85+D101</f>
        <v>0</v>
      </c>
      <c r="E117" s="75" t="str">
        <f>IF(D130=0,"",D117/D130)</f>
        <v/>
      </c>
      <c r="F117" s="74">
        <f t="shared" ref="F117:F124" si="0">+F5+F21+F37+F53+F69+F85+F101</f>
        <v>0</v>
      </c>
      <c r="G117" s="131"/>
      <c r="H117" s="76"/>
      <c r="I117" s="133"/>
    </row>
    <row r="118" spans="1:196" x14ac:dyDescent="0.25">
      <c r="A118" s="130"/>
      <c r="B118" s="271"/>
      <c r="C118" s="73" t="s">
        <v>94</v>
      </c>
      <c r="D118" s="74">
        <f t="shared" ref="D118:D124" si="1">+D6+D22+D38+D54+D70+D86+D102</f>
        <v>0</v>
      </c>
      <c r="E118" s="75" t="str">
        <f>IF(D130=0,"",D118/D130)</f>
        <v/>
      </c>
      <c r="F118" s="74">
        <f t="shared" si="0"/>
        <v>0</v>
      </c>
      <c r="G118" s="131"/>
      <c r="H118" s="268" t="str">
        <f>IF(D117=0,"",H6+H22+H38+H54+H70+H86+H102)</f>
        <v/>
      </c>
      <c r="I118" s="133"/>
    </row>
    <row r="119" spans="1:196" ht="15.75" thickBot="1" x14ac:dyDescent="0.3">
      <c r="A119" s="130"/>
      <c r="B119" s="271"/>
      <c r="C119" s="78" t="s">
        <v>95</v>
      </c>
      <c r="D119" s="79">
        <f t="shared" si="1"/>
        <v>0</v>
      </c>
      <c r="E119" s="80" t="str">
        <f>IF(D130=0,"",D119/D130)</f>
        <v/>
      </c>
      <c r="F119" s="74">
        <f t="shared" si="0"/>
        <v>0</v>
      </c>
      <c r="G119" s="131"/>
      <c r="H119" s="269"/>
      <c r="I119" s="133"/>
    </row>
    <row r="120" spans="1:196" x14ac:dyDescent="0.25">
      <c r="A120" s="130"/>
      <c r="B120" s="271"/>
      <c r="C120" s="78" t="s">
        <v>96</v>
      </c>
      <c r="D120" s="79">
        <f t="shared" si="1"/>
        <v>0</v>
      </c>
      <c r="E120" s="80" t="str">
        <f>IF(D130=0,"",D120/D130)</f>
        <v/>
      </c>
      <c r="F120" s="74">
        <f t="shared" si="0"/>
        <v>0</v>
      </c>
      <c r="G120" s="131"/>
      <c r="H120" s="132"/>
      <c r="I120" s="133"/>
      <c r="GN120" s="72"/>
    </row>
    <row r="121" spans="1:196" x14ac:dyDescent="0.25">
      <c r="A121" s="130"/>
      <c r="B121" s="271"/>
      <c r="C121" s="78" t="s">
        <v>97</v>
      </c>
      <c r="D121" s="79">
        <f t="shared" si="1"/>
        <v>0</v>
      </c>
      <c r="E121" s="80" t="str">
        <f>IF(D130=0,"",D121/D130)</f>
        <v/>
      </c>
      <c r="F121" s="74">
        <f t="shared" si="0"/>
        <v>0</v>
      </c>
      <c r="G121" s="131"/>
      <c r="H121" s="132"/>
      <c r="I121" s="133"/>
      <c r="GN121" s="72"/>
    </row>
    <row r="122" spans="1:196" x14ac:dyDescent="0.25">
      <c r="A122" s="130"/>
      <c r="B122" s="271"/>
      <c r="C122" s="78" t="s">
        <v>98</v>
      </c>
      <c r="D122" s="79">
        <f t="shared" si="1"/>
        <v>0</v>
      </c>
      <c r="E122" s="80" t="str">
        <f>IF(D130=0,"",D122/D130)</f>
        <v/>
      </c>
      <c r="F122" s="74">
        <f t="shared" si="0"/>
        <v>0</v>
      </c>
      <c r="G122" s="131"/>
      <c r="H122" s="132"/>
      <c r="I122" s="133"/>
    </row>
    <row r="123" spans="1:196" x14ac:dyDescent="0.25">
      <c r="A123" s="130"/>
      <c r="B123" s="271"/>
      <c r="C123" s="78" t="s">
        <v>99</v>
      </c>
      <c r="D123" s="79">
        <f t="shared" si="1"/>
        <v>0</v>
      </c>
      <c r="E123" s="80" t="str">
        <f>IF(D130=0,"",D123/D130)</f>
        <v/>
      </c>
      <c r="F123" s="74">
        <f t="shared" si="0"/>
        <v>0</v>
      </c>
      <c r="G123" s="131"/>
      <c r="H123" s="132"/>
      <c r="I123" s="133"/>
    </row>
    <row r="124" spans="1:196" ht="15.75" thickBot="1" x14ac:dyDescent="0.3">
      <c r="A124" s="130"/>
      <c r="B124" s="271"/>
      <c r="C124" s="82" t="s">
        <v>100</v>
      </c>
      <c r="D124" s="83">
        <f t="shared" si="1"/>
        <v>0</v>
      </c>
      <c r="E124" s="84" t="str">
        <f>IF(D130=0,"",D124/D130)</f>
        <v/>
      </c>
      <c r="F124" s="85">
        <f t="shared" si="0"/>
        <v>0</v>
      </c>
      <c r="G124" s="131"/>
      <c r="H124" s="132"/>
      <c r="I124" s="133"/>
    </row>
    <row r="125" spans="1:196" x14ac:dyDescent="0.25">
      <c r="A125" s="130"/>
      <c r="B125" s="271"/>
      <c r="C125" s="86" t="s">
        <v>101</v>
      </c>
      <c r="D125" s="87">
        <f>SUM(D117:D124)</f>
        <v>0</v>
      </c>
      <c r="E125" s="88"/>
      <c r="F125" s="89">
        <f>SUM(F117:F124)</f>
        <v>0</v>
      </c>
      <c r="G125" s="131"/>
      <c r="H125" s="132"/>
      <c r="I125" s="133"/>
    </row>
    <row r="126" spans="1:196" x14ac:dyDescent="0.25">
      <c r="A126" s="130"/>
      <c r="B126" s="271"/>
      <c r="C126" s="78" t="s">
        <v>102</v>
      </c>
      <c r="D126" s="90">
        <f>+D14+D30+D46+D62+D78+D94+D110</f>
        <v>0</v>
      </c>
      <c r="E126" s="91" t="str">
        <f>IF(D130=0,"",D126/D130)</f>
        <v/>
      </c>
      <c r="F126" s="74">
        <f>+F14+F30+F46+F62+F78+F94+F110</f>
        <v>0</v>
      </c>
      <c r="G126" s="131"/>
      <c r="H126" s="132"/>
      <c r="I126" s="133"/>
    </row>
    <row r="127" spans="1:196" ht="15.75" thickBot="1" x14ac:dyDescent="0.3">
      <c r="A127" s="130"/>
      <c r="B127" s="271"/>
      <c r="C127" s="82" t="s">
        <v>103</v>
      </c>
      <c r="D127" s="92">
        <f>+D15+D31+D47+D63+D79+D95+D111</f>
        <v>0</v>
      </c>
      <c r="E127" s="93" t="str">
        <f>IF(D130=0,"",D127/D130)</f>
        <v/>
      </c>
      <c r="F127" s="85">
        <f>+F15+F31+F47+F63+F79+F95+F111</f>
        <v>0</v>
      </c>
      <c r="G127" s="131"/>
      <c r="H127" s="132"/>
      <c r="I127" s="133"/>
    </row>
    <row r="128" spans="1:196" x14ac:dyDescent="0.25">
      <c r="A128" s="130"/>
      <c r="B128" s="271"/>
      <c r="C128" s="86" t="s">
        <v>104</v>
      </c>
      <c r="D128" s="87">
        <f>SUM(D125:D127)</f>
        <v>0</v>
      </c>
      <c r="E128" s="88"/>
      <c r="F128" s="89">
        <f>SUM(F125:F127)</f>
        <v>0</v>
      </c>
      <c r="G128" s="131"/>
      <c r="H128" s="132"/>
      <c r="I128" s="133"/>
    </row>
    <row r="129" spans="1:9" ht="15.75" thickBot="1" x14ac:dyDescent="0.3">
      <c r="A129" s="130"/>
      <c r="B129" s="271"/>
      <c r="C129" s="94" t="s">
        <v>105</v>
      </c>
      <c r="D129" s="95">
        <f>D17</f>
        <v>0</v>
      </c>
      <c r="E129" s="96" t="str">
        <f>IF(D130=0,"",D129/D130)</f>
        <v/>
      </c>
      <c r="F129" s="95">
        <f>+F17+F33+F49+F65+F81+F97+F113</f>
        <v>0</v>
      </c>
      <c r="G129" s="131"/>
      <c r="H129" s="132"/>
      <c r="I129" s="133"/>
    </row>
    <row r="130" spans="1:9" ht="14.25" customHeight="1" thickBot="1" x14ac:dyDescent="0.3">
      <c r="A130" s="130"/>
      <c r="B130" s="272"/>
      <c r="C130" s="97" t="s">
        <v>106</v>
      </c>
      <c r="D130" s="98">
        <f>+D128+D129</f>
        <v>0</v>
      </c>
      <c r="E130" s="99">
        <f>SUM(E117:E129)</f>
        <v>0</v>
      </c>
      <c r="F130" s="98">
        <f>+F128+F129</f>
        <v>0</v>
      </c>
      <c r="G130" s="131"/>
      <c r="H130" s="132"/>
      <c r="I130" s="133"/>
    </row>
    <row r="131" spans="1:9" ht="5.25" customHeight="1" x14ac:dyDescent="0.25">
      <c r="A131" s="134"/>
      <c r="B131" s="135"/>
      <c r="C131" s="135"/>
      <c r="D131" s="135"/>
      <c r="E131" s="135"/>
      <c r="F131" s="135"/>
      <c r="G131" s="135"/>
      <c r="H131" s="136"/>
      <c r="I131" s="137"/>
    </row>
  </sheetData>
  <sheetProtection algorithmName="SHA-512" hashValue="rC4LUiGTszg7LXzZzifa/KkKViHsm8U/N+YXRVeIdp91iUHwwos0gA86CsPElQEU7ryBmv7UqS1rQ81PjGNVzA==" saltValue="95OYtg2BmRJc+3hGb8ngtg==" spinCount="100000" sheet="1" objects="1" selectLockedCells="1" selectUnlockedCells="1"/>
  <protectedRanges>
    <protectedRange password="8362" sqref="C5:C12 C117:C124 C21:C28 C37:C44 C53:C60 C69:C76 C85:C92 C101:C108" name="Περιοχή1_3"/>
    <protectedRange password="8362" sqref="C13 C125 C29 C45 C61 C77 C93 C109" name="Περιοχή1_4"/>
    <protectedRange password="8362" sqref="C14 C126 C30 C46 C62 C78 C94 C110" name="Περιοχή1_5"/>
    <protectedRange password="8362" sqref="C15 C127 C31 C47 C63 C79 C95 C111" name="Περιοχή1_5_1"/>
    <protectedRange password="8362" sqref="C16 C128 C32 C48 C64 C80 C96 C112" name="Περιοχή1_5_2"/>
    <protectedRange password="8362" sqref="C17 C129 C33 C49 C65 C81 C97 C113" name="Περιοχή1_5_3"/>
    <protectedRange password="8362" sqref="C18 C130 C34 C50 C66 C82 C98 C114" name="Περιοχή1_6"/>
    <protectedRange password="8362" sqref="D4:E4 D20:E20 D36:E36 D52:E52 D68:E68 D84:E84 D100:E100 D116:E116 H4 H20 H36 H52 H68 H84 H100 H116" name="Περιοχή1_2"/>
    <protectedRange password="8362" sqref="F4 F20 F36 F52 F68 F84 F100 F116" name="Περιοχή1_2_1"/>
  </protectedRanges>
  <mergeCells count="17">
    <mergeCell ref="C2:F3"/>
    <mergeCell ref="H118:H119"/>
    <mergeCell ref="B52:B66"/>
    <mergeCell ref="H54:H55"/>
    <mergeCell ref="B68:B82"/>
    <mergeCell ref="H70:H71"/>
    <mergeCell ref="B84:B98"/>
    <mergeCell ref="H86:H87"/>
    <mergeCell ref="B4:B18"/>
    <mergeCell ref="H6:H7"/>
    <mergeCell ref="B20:B34"/>
    <mergeCell ref="H22:H23"/>
    <mergeCell ref="B36:B50"/>
    <mergeCell ref="H38:H39"/>
    <mergeCell ref="B100:B114"/>
    <mergeCell ref="H102:H103"/>
    <mergeCell ref="B116:B130"/>
  </mergeCells>
  <dataValidations count="1">
    <dataValidation type="list" allowBlank="1" showInputMessage="1" showErrorMessage="1" sqref="GN5:GN6 GN21:GN22 GN37:GN38 GN53:GN54 GN69:GN70 GN85:GN86 GN101:GN102 H5 H21 H37 H53 H69 H85 H101 H117" xr:uid="{DE785652-4E8D-44A6-887E-F147DC2C5205}">
      <formula1>Φορέαςεταίροι</formula1>
    </dataValidation>
  </dataValidations>
  <pageMargins left="0.47244094488188981" right="0.39370078740157483" top="0.74803149606299213" bottom="0.74803149606299213" header="0.31496062992125984" footer="0.31496062992125984"/>
  <pageSetup paperSize="9" scale="20" orientation="landscape" horizontalDpi="300" verticalDpi="300" r:id="rId1"/>
  <headerFooter>
    <oddFooter>&amp;L&amp;A</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DF742BE-F229-49C8-86AC-DF70EA236E02}">
          <x14:formula1>
            <xm:f>DATA!$A$2:$A$10</xm:f>
          </x14:formula1>
          <xm:sqref>FN5 FV5 FJ5 FR5 FF5 FB5 EX5 ET5 FZ5 FN21 FV21 FJ21 FR21 FF21 FB21 EX21 ET21 FZ21 FN37 FV37 FJ37 FR37 FF37 FB37 EX37 ET37 FZ37 FN53 FV53 FJ53 FR53 FF53 FB53 EX53 ET53 FZ53 FN69 FV69 FJ69 FR69 FF69 FB69 EX69 ET69 FZ69 FN85 FV85 FJ85 FR85 FF85 FB85 EX85 ET85 FZ85 FN101 FV101 FJ101 FR101 FF101 FB101 EX101 ET101 FZ101</xm:sqref>
        </x14:dataValidation>
        <x14:dataValidation type="list" allowBlank="1" showInputMessage="1" showErrorMessage="1" xr:uid="{4C200611-F4A2-44FD-9C8D-F974C5ADE1B7}">
          <x14:formula1>
            <xm:f>DATA!$E$2:$E$8</xm:f>
          </x14:formula1>
          <xm:sqref>EU5 FC5 FG5 FK5 FO5 FW5 FS5 EY5 GA5 EU21 FC21 FG21 FK21 FO21 FW21 FS21 EY21 GA21 EU37 FC37 FG37 FK37 FO37 FW37 FS37 EY37 GA37 EU53 FC53 FG53 FK53 FO53 FW53 FS53 EY53 GA53 EU69 FC69 FG69 FK69 FO69 FW69 FS69 EY69 GA69 EU85 FC85 FG85 FK85 FO85 FW85 FS85 EY85 GA85 EU101 FC101 FG101 FK101 FO101 FW101 FS101 EY101 GA101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4"/>
  <sheetViews>
    <sheetView zoomScale="115" zoomScaleNormal="115" zoomScaleSheetLayoutView="115" workbookViewId="0">
      <selection activeCell="E16" sqref="E16"/>
    </sheetView>
  </sheetViews>
  <sheetFormatPr defaultColWidth="9.140625" defaultRowHeight="15" x14ac:dyDescent="0.25"/>
  <cols>
    <col min="1" max="1" width="30.5703125" style="31" customWidth="1"/>
    <col min="2" max="4" width="16.28515625" style="31" customWidth="1"/>
    <col min="5" max="5" width="14.140625" style="31" customWidth="1"/>
    <col min="6" max="16384" width="9.140625" style="31"/>
  </cols>
  <sheetData>
    <row r="1" spans="1:5" ht="15" customHeight="1" x14ac:dyDescent="0.25">
      <c r="B1" s="277" t="s">
        <v>47</v>
      </c>
      <c r="C1" s="277"/>
      <c r="D1" s="277"/>
      <c r="E1" s="277"/>
    </row>
    <row r="2" spans="1:5" ht="15" customHeight="1" x14ac:dyDescent="0.25">
      <c r="B2" s="277"/>
      <c r="C2" s="277"/>
      <c r="D2" s="277"/>
      <c r="E2" s="277"/>
    </row>
    <row r="3" spans="1:5" x14ac:dyDescent="0.25">
      <c r="B3" s="277"/>
      <c r="C3" s="277"/>
      <c r="D3" s="277"/>
      <c r="E3" s="277"/>
    </row>
    <row r="5" spans="1:5" x14ac:dyDescent="0.25">
      <c r="A5" s="23" t="s">
        <v>25</v>
      </c>
      <c r="B5" s="278" t="str">
        <f>IF('Στοιχεία Έργου'!C6="","ΠΑΡΑΚΑΛΟΥΜΕ ΣΥΜΠΛΗΡΩΣΤΕ ΤΑ ΣΤΟΙΧΕΙΑ ΣΤΗΝ ΣΕΛΙΔΑ ΣΤΟΙΧΕΙΑ ΕΡΓΟΥ",'Στοιχεία Έργου'!C6)</f>
        <v>ΠΑΡΑΚΑΛΟΥΜΕ ΣΥΜΠΛΗΡΩΣΤΕ ΤΑ ΣΤΟΙΧΕΙΑ ΣΤΗΝ ΣΕΛΙΔΑ ΣΤΟΙΧΕΙΑ ΕΡΓΟΥ</v>
      </c>
      <c r="C5" s="278"/>
      <c r="D5" s="278"/>
      <c r="E5" s="278"/>
    </row>
    <row r="6" spans="1:5" x14ac:dyDescent="0.25">
      <c r="A6" s="23"/>
      <c r="B6" s="278"/>
      <c r="C6" s="278"/>
      <c r="D6" s="278"/>
      <c r="E6" s="278"/>
    </row>
    <row r="7" spans="1:5" x14ac:dyDescent="0.25">
      <c r="A7" s="23"/>
      <c r="B7" s="278"/>
      <c r="C7" s="278"/>
      <c r="D7" s="278"/>
      <c r="E7" s="278"/>
    </row>
    <row r="8" spans="1:5" x14ac:dyDescent="0.25">
      <c r="A8" s="23"/>
      <c r="B8" s="278"/>
      <c r="C8" s="278"/>
      <c r="D8" s="278"/>
      <c r="E8" s="278"/>
    </row>
    <row r="9" spans="1:5" x14ac:dyDescent="0.25">
      <c r="A9" s="23"/>
      <c r="B9" s="278"/>
      <c r="C9" s="278"/>
      <c r="D9" s="278"/>
      <c r="E9" s="278"/>
    </row>
    <row r="12" spans="1:5" s="32" customFormat="1" ht="33" customHeight="1" x14ac:dyDescent="0.25">
      <c r="A12" s="279" t="s">
        <v>186</v>
      </c>
      <c r="B12" s="280"/>
      <c r="C12" s="280"/>
      <c r="D12" s="281"/>
      <c r="E12" s="27" t="s">
        <v>22</v>
      </c>
    </row>
    <row r="13" spans="1:5" s="32" customFormat="1" x14ac:dyDescent="0.25">
      <c r="A13" s="274" t="s">
        <v>128</v>
      </c>
      <c r="B13" s="275"/>
      <c r="C13" s="275"/>
      <c r="D13" s="276"/>
      <c r="E13" s="30"/>
    </row>
    <row r="14" spans="1:5" s="32" customFormat="1" x14ac:dyDescent="0.25">
      <c r="A14" s="274" t="s">
        <v>162</v>
      </c>
      <c r="B14" s="275"/>
      <c r="C14" s="275"/>
      <c r="D14" s="276"/>
      <c r="E14" s="30"/>
    </row>
    <row r="15" spans="1:5" s="32" customFormat="1" x14ac:dyDescent="0.25">
      <c r="A15" s="274" t="s">
        <v>129</v>
      </c>
      <c r="B15" s="275"/>
      <c r="C15" s="275"/>
      <c r="D15" s="276"/>
      <c r="E15" s="30"/>
    </row>
    <row r="16" spans="1:5" s="32" customFormat="1" x14ac:dyDescent="0.25">
      <c r="A16" s="274" t="s">
        <v>130</v>
      </c>
      <c r="B16" s="275"/>
      <c r="C16" s="275"/>
      <c r="D16" s="276"/>
      <c r="E16" s="30"/>
    </row>
    <row r="17" spans="1:5" s="32" customFormat="1" x14ac:dyDescent="0.25">
      <c r="A17" s="274" t="s">
        <v>131</v>
      </c>
      <c r="B17" s="275"/>
      <c r="C17" s="275"/>
      <c r="D17" s="276"/>
      <c r="E17" s="30"/>
    </row>
    <row r="18" spans="1:5" s="32" customFormat="1" x14ac:dyDescent="0.25">
      <c r="A18" s="274" t="s">
        <v>132</v>
      </c>
      <c r="B18" s="275"/>
      <c r="C18" s="275"/>
      <c r="D18" s="276"/>
      <c r="E18" s="30"/>
    </row>
    <row r="19" spans="1:5" s="32" customFormat="1" x14ac:dyDescent="0.25">
      <c r="A19" s="274" t="s">
        <v>133</v>
      </c>
      <c r="B19" s="275"/>
      <c r="C19" s="275"/>
      <c r="D19" s="276"/>
      <c r="E19" s="30"/>
    </row>
    <row r="20" spans="1:5" x14ac:dyDescent="0.25">
      <c r="A20" s="274" t="s">
        <v>134</v>
      </c>
      <c r="B20" s="275"/>
      <c r="C20" s="275"/>
      <c r="D20" s="276"/>
      <c r="E20" s="30"/>
    </row>
    <row r="21" spans="1:5" x14ac:dyDescent="0.25">
      <c r="A21" s="274" t="s">
        <v>135</v>
      </c>
      <c r="B21" s="275"/>
      <c r="C21" s="275"/>
      <c r="D21" s="276"/>
      <c r="E21" s="30"/>
    </row>
    <row r="22" spans="1:5" x14ac:dyDescent="0.25">
      <c r="A22" s="274" t="s">
        <v>136</v>
      </c>
      <c r="B22" s="275"/>
      <c r="C22" s="275"/>
      <c r="D22" s="276"/>
      <c r="E22" s="30"/>
    </row>
    <row r="23" spans="1:5" x14ac:dyDescent="0.25">
      <c r="A23" s="274" t="s">
        <v>137</v>
      </c>
      <c r="B23" s="275"/>
      <c r="C23" s="275"/>
      <c r="D23" s="276"/>
      <c r="E23" s="30"/>
    </row>
    <row r="24" spans="1:5" x14ac:dyDescent="0.25">
      <c r="A24" s="274" t="s">
        <v>138</v>
      </c>
      <c r="B24" s="275"/>
      <c r="C24" s="275"/>
      <c r="D24" s="276"/>
      <c r="E24" s="30"/>
    </row>
    <row r="25" spans="1:5" x14ac:dyDescent="0.25">
      <c r="A25" s="274" t="s">
        <v>139</v>
      </c>
      <c r="B25" s="275"/>
      <c r="C25" s="275"/>
      <c r="D25" s="276"/>
      <c r="E25" s="30"/>
    </row>
    <row r="26" spans="1:5" ht="15.75" hidden="1" customHeight="1" x14ac:dyDescent="0.25">
      <c r="A26" s="274"/>
      <c r="B26" s="275"/>
      <c r="C26" s="275"/>
      <c r="D26" s="276"/>
      <c r="E26" s="30"/>
    </row>
    <row r="27" spans="1:5" x14ac:dyDescent="0.25">
      <c r="A27" s="279" t="s">
        <v>23</v>
      </c>
      <c r="B27" s="280"/>
      <c r="C27" s="280"/>
      <c r="D27" s="281"/>
      <c r="E27" s="28">
        <f>SUM(E13:E26)</f>
        <v>0</v>
      </c>
    </row>
    <row r="31" spans="1:5" x14ac:dyDescent="0.25">
      <c r="A31" s="279" t="s">
        <v>28</v>
      </c>
      <c r="B31" s="280"/>
      <c r="C31" s="280"/>
      <c r="D31" s="281"/>
      <c r="E31" s="27" t="s">
        <v>22</v>
      </c>
    </row>
    <row r="32" spans="1:5" x14ac:dyDescent="0.25">
      <c r="A32" s="274" t="s">
        <v>163</v>
      </c>
      <c r="B32" s="275"/>
      <c r="C32" s="275"/>
      <c r="D32" s="276"/>
      <c r="E32" s="30"/>
    </row>
    <row r="33" spans="1:5" x14ac:dyDescent="0.25">
      <c r="A33" s="274" t="s">
        <v>140</v>
      </c>
      <c r="B33" s="275"/>
      <c r="C33" s="275"/>
      <c r="D33" s="276"/>
      <c r="E33" s="30"/>
    </row>
    <row r="34" spans="1:5" x14ac:dyDescent="0.25">
      <c r="A34" s="274" t="s">
        <v>141</v>
      </c>
      <c r="B34" s="275"/>
      <c r="C34" s="275"/>
      <c r="D34" s="276"/>
      <c r="E34" s="30"/>
    </row>
    <row r="35" spans="1:5" x14ac:dyDescent="0.25">
      <c r="A35" s="274" t="s">
        <v>142</v>
      </c>
      <c r="B35" s="275"/>
      <c r="C35" s="275"/>
      <c r="D35" s="276"/>
      <c r="E35" s="30"/>
    </row>
    <row r="36" spans="1:5" x14ac:dyDescent="0.25">
      <c r="A36" s="274" t="s">
        <v>143</v>
      </c>
      <c r="B36" s="275"/>
      <c r="C36" s="275"/>
      <c r="D36" s="276"/>
      <c r="E36" s="30"/>
    </row>
    <row r="37" spans="1:5" x14ac:dyDescent="0.25">
      <c r="A37" s="274" t="s">
        <v>144</v>
      </c>
      <c r="B37" s="275"/>
      <c r="C37" s="275"/>
      <c r="D37" s="276"/>
      <c r="E37" s="30"/>
    </row>
    <row r="38" spans="1:5" x14ac:dyDescent="0.25">
      <c r="A38" s="274" t="s">
        <v>145</v>
      </c>
      <c r="B38" s="275"/>
      <c r="C38" s="275"/>
      <c r="D38" s="276"/>
      <c r="E38" s="30"/>
    </row>
    <row r="39" spans="1:5" x14ac:dyDescent="0.25">
      <c r="A39" s="274" t="s">
        <v>146</v>
      </c>
      <c r="B39" s="275"/>
      <c r="C39" s="275"/>
      <c r="D39" s="276"/>
      <c r="E39" s="30"/>
    </row>
    <row r="40" spans="1:5" x14ac:dyDescent="0.25">
      <c r="A40" s="274" t="s">
        <v>147</v>
      </c>
      <c r="B40" s="275"/>
      <c r="C40" s="275"/>
      <c r="D40" s="276"/>
      <c r="E40" s="30"/>
    </row>
    <row r="41" spans="1:5" x14ac:dyDescent="0.25">
      <c r="A41" s="274" t="s">
        <v>148</v>
      </c>
      <c r="B41" s="275"/>
      <c r="C41" s="275"/>
      <c r="D41" s="276"/>
      <c r="E41" s="30"/>
    </row>
    <row r="42" spans="1:5" x14ac:dyDescent="0.25">
      <c r="A42" s="274" t="s">
        <v>149</v>
      </c>
      <c r="B42" s="275"/>
      <c r="C42" s="275"/>
      <c r="D42" s="276"/>
      <c r="E42" s="30"/>
    </row>
    <row r="43" spans="1:5" x14ac:dyDescent="0.25">
      <c r="A43" s="274" t="s">
        <v>150</v>
      </c>
      <c r="B43" s="275"/>
      <c r="C43" s="275"/>
      <c r="D43" s="276"/>
      <c r="E43" s="30"/>
    </row>
    <row r="44" spans="1:5" x14ac:dyDescent="0.25">
      <c r="A44" s="279" t="s">
        <v>23</v>
      </c>
      <c r="B44" s="280"/>
      <c r="C44" s="280"/>
      <c r="D44" s="281"/>
      <c r="E44" s="28">
        <f>SUM(E32:E43)</f>
        <v>0</v>
      </c>
    </row>
  </sheetData>
  <sheetProtection algorithmName="SHA-512" hashValue="4pmJBBTAHZi9Wic3EDBr+J2IC+pfDhBnvu/tAUfJRfLHbavRCwdOp4d9eg/g4FrR54rg1cEW/9zM0pN8qAUEpw==" saltValue="ETphR5+D9v7CU00YVcHNtg==" spinCount="100000" sheet="1" objects="1" scenarios="1" selectLockedCells="1"/>
  <mergeCells count="32">
    <mergeCell ref="A43:D43"/>
    <mergeCell ref="A44:D44"/>
    <mergeCell ref="A31:D31"/>
    <mergeCell ref="A32:D32"/>
    <mergeCell ref="A33:D33"/>
    <mergeCell ref="A41:D41"/>
    <mergeCell ref="A42:D42"/>
    <mergeCell ref="A37:D37"/>
    <mergeCell ref="A38:D38"/>
    <mergeCell ref="A39:D39"/>
    <mergeCell ref="A40:D40"/>
    <mergeCell ref="B1:E3"/>
    <mergeCell ref="B5:E9"/>
    <mergeCell ref="A12:D12"/>
    <mergeCell ref="A27:D27"/>
    <mergeCell ref="A13:D13"/>
    <mergeCell ref="A19:D19"/>
    <mergeCell ref="A20:D20"/>
    <mergeCell ref="A21:D21"/>
    <mergeCell ref="A22:D22"/>
    <mergeCell ref="A23:D23"/>
    <mergeCell ref="A26:D26"/>
    <mergeCell ref="A14:D14"/>
    <mergeCell ref="A15:D15"/>
    <mergeCell ref="A16:D16"/>
    <mergeCell ref="A17:D17"/>
    <mergeCell ref="A18:D18"/>
    <mergeCell ref="A24:D24"/>
    <mergeCell ref="A25:D25"/>
    <mergeCell ref="A34:D34"/>
    <mergeCell ref="A35:D35"/>
    <mergeCell ref="A36:D36"/>
  </mergeCells>
  <phoneticPr fontId="5" type="noConversion"/>
  <pageMargins left="0.47244094488188981" right="0.39370078740157483" top="0.74803149606299213" bottom="0.74803149606299213" header="0.31496062992125984" footer="0.31496062992125984"/>
  <pageSetup paperSize="9" orientation="portrait" horizontalDpi="300" verticalDpi="300" r:id="rId1"/>
  <headerFooter>
    <oddFooter>&amp;L&amp;A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0"/>
  <sheetViews>
    <sheetView topLeftCell="B31" zoomScaleNormal="100" workbookViewId="0">
      <selection activeCell="I3" sqref="I3"/>
    </sheetView>
  </sheetViews>
  <sheetFormatPr defaultRowHeight="15" x14ac:dyDescent="0.25"/>
  <cols>
    <col min="1" max="1" width="69.42578125" bestFit="1" customWidth="1"/>
    <col min="5" max="5" width="40.28515625" customWidth="1"/>
    <col min="8" max="8" width="56.7109375" bestFit="1" customWidth="1"/>
    <col min="9" max="9" width="32.140625" customWidth="1"/>
  </cols>
  <sheetData>
    <row r="1" spans="1:9" x14ac:dyDescent="0.25">
      <c r="A1" t="s">
        <v>5</v>
      </c>
      <c r="B1" t="s">
        <v>2</v>
      </c>
      <c r="E1" s="54" t="s">
        <v>71</v>
      </c>
      <c r="H1" t="s">
        <v>5</v>
      </c>
      <c r="I1" t="s">
        <v>152</v>
      </c>
    </row>
    <row r="2" spans="1:9" ht="105" x14ac:dyDescent="0.25">
      <c r="A2" t="s">
        <v>64</v>
      </c>
      <c r="B2" s="1" t="s">
        <v>6</v>
      </c>
      <c r="E2" s="55" t="s">
        <v>72</v>
      </c>
      <c r="H2" t="s">
        <v>64</v>
      </c>
      <c r="I2" s="144" t="s">
        <v>187</v>
      </c>
    </row>
    <row r="3" spans="1:9" ht="90" x14ac:dyDescent="0.25">
      <c r="A3" t="s">
        <v>65</v>
      </c>
      <c r="B3" s="1" t="s">
        <v>7</v>
      </c>
      <c r="E3" s="55" t="s">
        <v>73</v>
      </c>
      <c r="H3" t="s">
        <v>65</v>
      </c>
      <c r="I3" s="144" t="s">
        <v>154</v>
      </c>
    </row>
    <row r="4" spans="1:9" ht="60" x14ac:dyDescent="0.25">
      <c r="A4" t="s">
        <v>66</v>
      </c>
      <c r="B4" s="1" t="s">
        <v>8</v>
      </c>
      <c r="E4" s="55" t="s">
        <v>74</v>
      </c>
      <c r="H4" t="s">
        <v>66</v>
      </c>
      <c r="I4" s="144" t="s">
        <v>158</v>
      </c>
    </row>
    <row r="5" spans="1:9" ht="60" x14ac:dyDescent="0.25">
      <c r="A5" t="s">
        <v>67</v>
      </c>
      <c r="B5" s="1" t="s">
        <v>9</v>
      </c>
      <c r="E5" s="55" t="s">
        <v>75</v>
      </c>
      <c r="H5" t="s">
        <v>67</v>
      </c>
      <c r="I5" s="144" t="s">
        <v>155</v>
      </c>
    </row>
    <row r="6" spans="1:9" ht="45" x14ac:dyDescent="0.25">
      <c r="A6" t="s">
        <v>68</v>
      </c>
      <c r="B6" s="1" t="s">
        <v>10</v>
      </c>
      <c r="E6" s="55" t="s">
        <v>76</v>
      </c>
      <c r="H6" t="s">
        <v>68</v>
      </c>
      <c r="I6" s="144" t="s">
        <v>159</v>
      </c>
    </row>
    <row r="7" spans="1:9" ht="90" x14ac:dyDescent="0.25">
      <c r="A7" t="s">
        <v>11</v>
      </c>
      <c r="B7" s="1" t="s">
        <v>12</v>
      </c>
      <c r="E7" s="55" t="s">
        <v>77</v>
      </c>
      <c r="H7" t="s">
        <v>11</v>
      </c>
      <c r="I7" s="144" t="s">
        <v>160</v>
      </c>
    </row>
    <row r="8" spans="1:9" ht="75" x14ac:dyDescent="0.25">
      <c r="A8" t="s">
        <v>69</v>
      </c>
      <c r="B8" s="1" t="s">
        <v>13</v>
      </c>
      <c r="E8" s="55" t="s">
        <v>78</v>
      </c>
      <c r="H8" t="s">
        <v>69</v>
      </c>
      <c r="I8" s="144" t="s">
        <v>156</v>
      </c>
    </row>
    <row r="9" spans="1:9" ht="75" x14ac:dyDescent="0.25">
      <c r="A9" t="s">
        <v>124</v>
      </c>
      <c r="B9" s="1" t="s">
        <v>14</v>
      </c>
      <c r="E9" s="55"/>
      <c r="H9" t="s">
        <v>124</v>
      </c>
      <c r="I9" s="144" t="s">
        <v>156</v>
      </c>
    </row>
    <row r="10" spans="1:9" ht="45" x14ac:dyDescent="0.25">
      <c r="A10" t="s">
        <v>70</v>
      </c>
      <c r="B10" s="1" t="s">
        <v>26</v>
      </c>
      <c r="F10" s="1"/>
      <c r="H10" t="s">
        <v>70</v>
      </c>
      <c r="I10" s="144" t="s">
        <v>157</v>
      </c>
    </row>
  </sheetData>
  <sheetProtection algorithmName="SHA-512" hashValue="xen2A4+eQVHjYnY02t8b9T7oNvpBGIfOC85hvmDVbLri/Xca3huJDW683XP0R+hEOB+D4JCYKGjYPS65AqmNJQ==" saltValue="3k+iMwg5OI/L79NXb7rG4w==" spinCount="100000" sheet="1" objects="1" scenarios="1"/>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85D16EBF21B74D9F2AB9702CAE73B8" ma:contentTypeVersion="13" ma:contentTypeDescription="Create a new document." ma:contentTypeScope="" ma:versionID="084972811c6f19c69b8c5a212938286d">
  <xsd:schema xmlns:xsd="http://www.w3.org/2001/XMLSchema" xmlns:xs="http://www.w3.org/2001/XMLSchema" xmlns:p="http://schemas.microsoft.com/office/2006/metadata/properties" xmlns:ns3="77918c72-7b5e-4a77-bea1-ce5d59e3cd12" xmlns:ns4="b60785c3-39b6-4127-bd71-43c5cf1bf8b2" targetNamespace="http://schemas.microsoft.com/office/2006/metadata/properties" ma:root="true" ma:fieldsID="1112c57af9943451b6c442e3dc40d8af" ns3:_="" ns4:_="">
    <xsd:import namespace="77918c72-7b5e-4a77-bea1-ce5d59e3cd12"/>
    <xsd:import namespace="b60785c3-39b6-4127-bd71-43c5cf1bf8b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918c72-7b5e-4a77-bea1-ce5d59e3cd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0785c3-39b6-4127-bd71-43c5cf1bf8b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BB1D6B-07A5-4123-8587-1C65C25E5746}">
  <ds:schemaRef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 ds:uri="b60785c3-39b6-4127-bd71-43c5cf1bf8b2"/>
    <ds:schemaRef ds:uri="77918c72-7b5e-4a77-bea1-ce5d59e3cd12"/>
  </ds:schemaRefs>
</ds:datastoreItem>
</file>

<file path=customXml/itemProps2.xml><?xml version="1.0" encoding="utf-8"?>
<ds:datastoreItem xmlns:ds="http://schemas.openxmlformats.org/officeDocument/2006/customXml" ds:itemID="{002D6FDF-5C31-43F7-B8B3-2EF1C11C6A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918c72-7b5e-4a77-bea1-ce5d59e3cd12"/>
    <ds:schemaRef ds:uri="b60785c3-39b6-4127-bd71-43c5cf1bf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06FE5B-86B9-4834-950B-8EEFDFC949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Στοιχεία Έργου</vt:lpstr>
      <vt:lpstr>Δαπάνες περιόδου εκτός CBC</vt:lpstr>
      <vt:lpstr>Δαπάνες περιόδου μόνο CBC</vt:lpstr>
      <vt:lpstr>Στοιχεία Προϋπολογισμού</vt:lpstr>
      <vt:lpstr>Σύνολα δαπανών περιόδου</vt:lpstr>
      <vt:lpstr>Στοιχεία Πληρωμών</vt:lpstr>
      <vt:lpstr>DATA</vt:lpstr>
      <vt:lpstr>'Δαπάνες περιόδου εκτός CBC'!Print_Area</vt:lpstr>
      <vt:lpstr>'Δαπάνες περιόδου μόνο CBC'!Print_Area</vt:lpstr>
      <vt:lpstr>'Στοιχεία Έργου'!Print_Area</vt:lpstr>
      <vt:lpstr>'Σύνολα δαπανών περιόδου'!Print_Area</vt:lpstr>
      <vt:lpstr>Φορέαςεταίροι</vt:lpstr>
    </vt:vector>
  </TitlesOfParts>
  <Company>Bodossaki Foundationn - EEA - ACF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Interim Financial Reporg IFR</dc:title>
  <dc:subject>IFR Interim Financial Report</dc:subject>
  <dc:creator>ganastassiadis@bodossaki.gr</dc:creator>
  <cp:keywords>IFR Interim Financial Report</cp:keywords>
  <cp:lastModifiedBy>Bodossaki Intern 03</cp:lastModifiedBy>
  <cp:lastPrinted>2020-03-15T14:33:23Z</cp:lastPrinted>
  <dcterms:created xsi:type="dcterms:W3CDTF">2014-06-16T21:22:39Z</dcterms:created>
  <dcterms:modified xsi:type="dcterms:W3CDTF">2021-10-01T08:48:50Z</dcterms:modified>
  <cp:category>Reporting files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0x010100E785D16EBF21B74D9F2AB9702CAE73B8</vt:lpwstr>
  </property>
</Properties>
</file>