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2"/>
  <workbookPr codeName="ThisWorkbook" defaultThemeVersion="124226"/>
  <mc:AlternateContent xmlns:mc="http://schemas.openxmlformats.org/markup-compatibility/2006">
    <mc:Choice Requires="x15">
      <x15ac:absPath xmlns:x15ac="http://schemas.microsoft.com/office/spreadsheetml/2010/11/ac" url="https://bodossakifoundation-my.sharepoint.com/personal/ganastassiadis_bodossaki_gr/Documents/EEA GRANTS 2/ΠΡΟΫΠΟΛΟΓΙΣΜΟΣ ΕΡΓΩΝ/8η ΠΡΟΣΚΛΗΣΗ - ADDITIONAL FUNDS/"/>
    </mc:Choice>
  </mc:AlternateContent>
  <xr:revisionPtr revIDLastSave="0" documentId="8_{63D42826-395F-4648-9B7D-540378407933}" xr6:coauthVersionLast="47" xr6:coauthVersionMax="47" xr10:uidLastSave="{00000000-0000-0000-0000-000000000000}"/>
  <bookViews>
    <workbookView xWindow="-120" yWindow="-120" windowWidth="29040" windowHeight="15720" tabRatio="909" firstSheet="1" activeTab="1" xr2:uid="{00000000-000D-0000-FFFF-FFFF00000000}"/>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Capacity Building" sheetId="16" r:id="rId12"/>
    <sheet name="Επιμέρους Προϋπολογισμοί" sheetId="17" r:id="rId13"/>
    <sheet name="Όρια" sheetId="11" r:id="rId14"/>
    <sheet name="DATA" sheetId="5" state="hidden" r:id="rId15"/>
  </sheets>
  <definedNames>
    <definedName name="_xlnm.Print_Area" localSheetId="12">'Επιμέρους Προϋπολογισμοί'!$A$1:$G$129</definedName>
    <definedName name="_xlnm.Print_Area" localSheetId="0">'Οδηγίες Συμπλήρωσης'!$A$1:$K$159</definedName>
    <definedName name="_xlnm.Print_Area" localSheetId="1">Προϋπολογισμός!$A$1:$D$45</definedName>
    <definedName name="Φορέαςεταίροι">DATA!$A$45:$A$51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 r="B37" i="1"/>
  <c r="D13" i="1"/>
  <c r="C36" i="1" l="1"/>
  <c r="D36" i="1"/>
  <c r="B9" i="1"/>
  <c r="C8" i="1" l="1"/>
  <c r="G98" i="17" l="1"/>
  <c r="G82" i="17"/>
  <c r="G66" i="17"/>
  <c r="G50" i="17"/>
  <c r="G34" i="17"/>
  <c r="G18" i="17"/>
  <c r="G2" i="17"/>
  <c r="C126" i="17"/>
  <c r="C110" i="17"/>
  <c r="E110" i="17" s="1"/>
  <c r="C94" i="17"/>
  <c r="E94" i="17" s="1"/>
  <c r="C78" i="17"/>
  <c r="E78" i="17" s="1"/>
  <c r="C62" i="17"/>
  <c r="E62" i="17" s="1"/>
  <c r="C46" i="17"/>
  <c r="E46" i="17" s="1"/>
  <c r="C30" i="17"/>
  <c r="E30" i="17" s="1"/>
  <c r="C14" i="17"/>
  <c r="E14" i="17" s="1"/>
  <c r="C107" i="17"/>
  <c r="E107" i="17" s="1"/>
  <c r="C105" i="17"/>
  <c r="E105" i="17" s="1"/>
  <c r="C104" i="17"/>
  <c r="E104" i="17" s="1"/>
  <c r="C102" i="17"/>
  <c r="E102" i="17" s="1"/>
  <c r="C101" i="17"/>
  <c r="E101" i="17" s="1"/>
  <c r="C100" i="17"/>
  <c r="E100" i="17" s="1"/>
  <c r="C98" i="17"/>
  <c r="E98" i="17" s="1"/>
  <c r="C91" i="17"/>
  <c r="E91" i="17" s="1"/>
  <c r="C89" i="17"/>
  <c r="E89" i="17" s="1"/>
  <c r="C88" i="17"/>
  <c r="E88" i="17" s="1"/>
  <c r="C86" i="17"/>
  <c r="E86" i="17" s="1"/>
  <c r="C85" i="17"/>
  <c r="E85" i="17" s="1"/>
  <c r="C84" i="17"/>
  <c r="E84" i="17" s="1"/>
  <c r="C82" i="17"/>
  <c r="E82" i="17" s="1"/>
  <c r="C75" i="17"/>
  <c r="E75" i="17" s="1"/>
  <c r="C73" i="17"/>
  <c r="E73" i="17" s="1"/>
  <c r="C72" i="17"/>
  <c r="E72" i="17" s="1"/>
  <c r="C70" i="17"/>
  <c r="E70" i="17" s="1"/>
  <c r="C69" i="17"/>
  <c r="E69" i="17" s="1"/>
  <c r="C68" i="17"/>
  <c r="E68" i="17" s="1"/>
  <c r="C66" i="17"/>
  <c r="E66" i="17" s="1"/>
  <c r="C59" i="17"/>
  <c r="E59" i="17" s="1"/>
  <c r="C57" i="17"/>
  <c r="E57" i="17" s="1"/>
  <c r="C56" i="17"/>
  <c r="E56" i="17" s="1"/>
  <c r="C54" i="17"/>
  <c r="E54" i="17" s="1"/>
  <c r="C53" i="17"/>
  <c r="E53" i="17" s="1"/>
  <c r="C52" i="17"/>
  <c r="E52" i="17" s="1"/>
  <c r="C50" i="17"/>
  <c r="E50" i="17" s="1"/>
  <c r="C43" i="17"/>
  <c r="E43" i="17" s="1"/>
  <c r="C41" i="17"/>
  <c r="E41" i="17" s="1"/>
  <c r="C40" i="17"/>
  <c r="E40" i="17" s="1"/>
  <c r="C38" i="17"/>
  <c r="E38" i="17" s="1"/>
  <c r="C37" i="17"/>
  <c r="E37" i="17" s="1"/>
  <c r="C36" i="17"/>
  <c r="E36" i="17" s="1"/>
  <c r="C34" i="17"/>
  <c r="E34" i="17" s="1"/>
  <c r="C27" i="17"/>
  <c r="E27" i="17" s="1"/>
  <c r="C25" i="17"/>
  <c r="E25" i="17" s="1"/>
  <c r="C24" i="17"/>
  <c r="E24" i="17" s="1"/>
  <c r="C22" i="17"/>
  <c r="E22" i="17" s="1"/>
  <c r="C21" i="17"/>
  <c r="E21" i="17" s="1"/>
  <c r="C20" i="17"/>
  <c r="E20" i="17" s="1"/>
  <c r="C18" i="17"/>
  <c r="E18"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23" i="17" l="1"/>
  <c r="E121" i="17"/>
  <c r="C120" i="17"/>
  <c r="C121" i="17"/>
  <c r="C123" i="17"/>
  <c r="E120" i="17"/>
  <c r="E126" i="17"/>
  <c r="C108" i="17"/>
  <c r="E108" i="17" s="1"/>
  <c r="C92" i="17"/>
  <c r="E92" i="17" s="1"/>
  <c r="C76" i="17"/>
  <c r="E76" i="17" s="1"/>
  <c r="C60" i="17"/>
  <c r="E60" i="17" s="1"/>
  <c r="C44" i="17"/>
  <c r="E44" i="17" s="1"/>
  <c r="C28" i="17"/>
  <c r="E28" i="17" l="1"/>
  <c r="G4" i="6" l="1"/>
  <c r="C23" i="17" s="1"/>
  <c r="E23" i="17" s="1"/>
  <c r="G5" i="6"/>
  <c r="C39" i="17" s="1"/>
  <c r="E39" i="17" s="1"/>
  <c r="G6" i="6"/>
  <c r="C55" i="17" s="1"/>
  <c r="E55" i="17" s="1"/>
  <c r="G7" i="6"/>
  <c r="C71" i="17" s="1"/>
  <c r="E71" i="17" s="1"/>
  <c r="G8" i="6"/>
  <c r="C87" i="17" s="1"/>
  <c r="E87" i="17" s="1"/>
  <c r="G9" i="6"/>
  <c r="C103" i="17" s="1"/>
  <c r="E103"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99" i="17" s="1"/>
  <c r="G9" i="13"/>
  <c r="C83" i="17" s="1"/>
  <c r="G8" i="13"/>
  <c r="C67" i="17" s="1"/>
  <c r="G7" i="13"/>
  <c r="C51" i="17" s="1"/>
  <c r="G6" i="13"/>
  <c r="C35" i="17" s="1"/>
  <c r="G5" i="13"/>
  <c r="C19" i="17" s="1"/>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G4" i="13"/>
  <c r="E6" i="17" l="1"/>
  <c r="E118" i="17" s="1"/>
  <c r="C118" i="17"/>
  <c r="E5" i="17"/>
  <c r="E117" i="17" s="1"/>
  <c r="C117" i="17"/>
  <c r="E7" i="17"/>
  <c r="E119" i="17" s="1"/>
  <c r="C119" i="17"/>
  <c r="E67" i="17"/>
  <c r="E74" i="17" s="1"/>
  <c r="E77" i="17" s="1"/>
  <c r="E79" i="17" s="1"/>
  <c r="C74" i="17"/>
  <c r="C77" i="17" s="1"/>
  <c r="C79" i="17" s="1"/>
  <c r="E19" i="17"/>
  <c r="C26" i="17"/>
  <c r="C29" i="17" s="1"/>
  <c r="C31" i="17" s="1"/>
  <c r="E83" i="17"/>
  <c r="E90" i="17" s="1"/>
  <c r="E93" i="17" s="1"/>
  <c r="E95" i="17" s="1"/>
  <c r="C90" i="17"/>
  <c r="C93" i="17" s="1"/>
  <c r="C95" i="17" s="1"/>
  <c r="E35" i="17"/>
  <c r="E42" i="17" s="1"/>
  <c r="E45" i="17" s="1"/>
  <c r="E47" i="17" s="1"/>
  <c r="C42" i="17"/>
  <c r="C45" i="17" s="1"/>
  <c r="C47" i="17" s="1"/>
  <c r="E99" i="17"/>
  <c r="E106" i="17" s="1"/>
  <c r="E109" i="17" s="1"/>
  <c r="E111" i="17" s="1"/>
  <c r="C106" i="17"/>
  <c r="C109" i="17" s="1"/>
  <c r="C111" i="17" s="1"/>
  <c r="C3" i="17"/>
  <c r="E51" i="17"/>
  <c r="E58" i="17" s="1"/>
  <c r="E61" i="17" s="1"/>
  <c r="E63" i="17" s="1"/>
  <c r="C58" i="17"/>
  <c r="C61" i="17" s="1"/>
  <c r="C63" i="17" s="1"/>
  <c r="G55" i="13"/>
  <c r="B18" i="1" s="1"/>
  <c r="D18" i="1" l="1"/>
  <c r="D91" i="17"/>
  <c r="D86" i="17"/>
  <c r="D82" i="17"/>
  <c r="D89" i="17"/>
  <c r="D85" i="17"/>
  <c r="D94" i="17"/>
  <c r="D88" i="17"/>
  <c r="D84" i="17"/>
  <c r="D92" i="17"/>
  <c r="D87" i="17"/>
  <c r="D83" i="17"/>
  <c r="D73" i="17"/>
  <c r="D69" i="17"/>
  <c r="D78" i="17"/>
  <c r="D72" i="17"/>
  <c r="D68" i="17"/>
  <c r="D76" i="17"/>
  <c r="D71" i="17"/>
  <c r="D67" i="17"/>
  <c r="D75" i="17"/>
  <c r="D70" i="17"/>
  <c r="D66" i="17"/>
  <c r="D44" i="17"/>
  <c r="D39" i="17"/>
  <c r="D35" i="17"/>
  <c r="D43" i="17"/>
  <c r="D38" i="17"/>
  <c r="D34" i="17"/>
  <c r="D41" i="17"/>
  <c r="D37" i="17"/>
  <c r="D46" i="17"/>
  <c r="D40" i="17"/>
  <c r="D36" i="17"/>
  <c r="D27" i="17"/>
  <c r="D22" i="17"/>
  <c r="D18" i="17"/>
  <c r="D25" i="17"/>
  <c r="D21" i="17"/>
  <c r="D30" i="17"/>
  <c r="D24" i="17"/>
  <c r="D20" i="17"/>
  <c r="D28" i="17"/>
  <c r="D23" i="17"/>
  <c r="D19" i="17"/>
  <c r="E3" i="17"/>
  <c r="E115" i="17" s="1"/>
  <c r="C115" i="17"/>
  <c r="D108" i="17"/>
  <c r="D103" i="17"/>
  <c r="D99" i="17"/>
  <c r="D107" i="17"/>
  <c r="D102" i="17"/>
  <c r="D98" i="17"/>
  <c r="D105" i="17"/>
  <c r="D101" i="17"/>
  <c r="D110" i="17"/>
  <c r="D104" i="17"/>
  <c r="D100" i="17"/>
  <c r="D62" i="17"/>
  <c r="D56" i="17"/>
  <c r="D52" i="17"/>
  <c r="D60" i="17"/>
  <c r="D55" i="17"/>
  <c r="D51" i="17"/>
  <c r="D59" i="17"/>
  <c r="D54" i="17"/>
  <c r="D50" i="17"/>
  <c r="D57" i="17"/>
  <c r="D53" i="17"/>
  <c r="E26" i="17"/>
  <c r="E29" i="17" s="1"/>
  <c r="E31" i="17" s="1"/>
  <c r="D111" i="17" l="1"/>
  <c r="D79" i="17"/>
  <c r="D47" i="17"/>
  <c r="D31" i="17"/>
  <c r="D95" i="17"/>
  <c r="D63"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14" i="17" s="1"/>
  <c r="E2" i="17" l="1"/>
  <c r="E114" i="17" s="1"/>
  <c r="C12" i="17"/>
  <c r="C124" i="17" s="1"/>
  <c r="O7" i="2"/>
  <c r="C11" i="1"/>
  <c r="E12" i="17" l="1"/>
  <c r="E124" i="17" s="1"/>
  <c r="E24" i="14"/>
  <c r="K25" i="14" l="1"/>
  <c r="B20" i="1" s="1"/>
  <c r="D20"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16" i="17" s="1"/>
  <c r="C122" i="17" s="1"/>
  <c r="C125" i="17" s="1"/>
  <c r="C127" i="17" s="1"/>
  <c r="D126" i="17" l="1"/>
  <c r="D120" i="17"/>
  <c r="D116" i="17"/>
  <c r="D124" i="17"/>
  <c r="D119" i="17"/>
  <c r="D115" i="17"/>
  <c r="D123" i="17"/>
  <c r="D118" i="17"/>
  <c r="D114" i="17"/>
  <c r="D121" i="17"/>
  <c r="D117" i="17"/>
  <c r="E4" i="17"/>
  <c r="C10" i="17"/>
  <c r="C13" i="17" s="1"/>
  <c r="C15" i="17" s="1"/>
  <c r="A43" i="1"/>
  <c r="C43" i="1" s="1"/>
  <c r="G25" i="4"/>
  <c r="B21" i="1" s="1"/>
  <c r="D21" i="1" l="1"/>
  <c r="D127" i="17"/>
  <c r="E10" i="17"/>
  <c r="E13" i="17" s="1"/>
  <c r="E15" i="17" s="1"/>
  <c r="E116" i="17"/>
  <c r="E122" i="17" s="1"/>
  <c r="E125" i="17" s="1"/>
  <c r="E127" i="17" s="1"/>
  <c r="D4" i="17"/>
  <c r="D12" i="17"/>
  <c r="D7" i="17"/>
  <c r="D3" i="17"/>
  <c r="D6" i="17"/>
  <c r="D2" i="17"/>
  <c r="D11" i="17"/>
  <c r="D9" i="17"/>
  <c r="D5" i="17"/>
  <c r="D14" i="17"/>
  <c r="D8" i="17"/>
  <c r="O46" i="2"/>
  <c r="B17" i="1" l="1"/>
  <c r="D17" i="1" s="1"/>
  <c r="B30" i="1"/>
  <c r="G99" i="17"/>
  <c r="G35" i="17"/>
  <c r="G3" i="17"/>
  <c r="G51" i="17"/>
  <c r="G83" i="17"/>
  <c r="G19" i="17"/>
  <c r="G67" i="17"/>
  <c r="D15" i="17"/>
  <c r="E23" i="10"/>
  <c r="B28" i="1" s="1"/>
  <c r="E24" i="4"/>
  <c r="D30" i="1" l="1"/>
  <c r="D28" i="1"/>
  <c r="K29" i="3"/>
  <c r="N29" i="3"/>
  <c r="E45" i="9"/>
  <c r="E23" i="8"/>
  <c r="B23" i="1" s="1"/>
  <c r="D23" i="1" s="1"/>
  <c r="N46" i="2"/>
  <c r="D24" i="1" l="1"/>
  <c r="J46" i="2"/>
  <c r="O30" i="3"/>
  <c r="G18" i="6"/>
  <c r="B22" i="1" s="1"/>
  <c r="B19" i="1" l="1"/>
  <c r="D19" i="1" s="1"/>
  <c r="B26" i="1" l="1"/>
  <c r="D22" i="1"/>
  <c r="D26" i="1" s="1"/>
  <c r="D32" i="1" s="1"/>
  <c r="B32" i="1" l="1"/>
  <c r="D41" i="1"/>
  <c r="D27" i="1"/>
  <c r="A27" i="1"/>
  <c r="E2" i="16" l="1"/>
  <c r="E44" i="16" s="1"/>
  <c r="B34" i="1" s="1"/>
  <c r="C37" i="1" s="1"/>
  <c r="B10" i="1" l="1"/>
  <c r="D34" i="1"/>
  <c r="D37" i="1" s="1"/>
  <c r="G2" i="13" l="1"/>
  <c r="G56" i="13" s="1"/>
  <c r="C30" i="1"/>
  <c r="B39" i="1"/>
  <c r="C19" i="1"/>
  <c r="C23" i="1"/>
  <c r="C28" i="1"/>
  <c r="C34" i="1"/>
  <c r="C20" i="1"/>
  <c r="C21" i="1"/>
  <c r="C24" i="1"/>
  <c r="C32" i="1"/>
  <c r="C17" i="1"/>
  <c r="C18" i="1"/>
  <c r="C22" i="1"/>
  <c r="D39" i="1" l="1"/>
  <c r="D40" i="1" s="1"/>
  <c r="B42" i="1" s="1"/>
</calcChain>
</file>

<file path=xl/sharedStrings.xml><?xml version="1.0" encoding="utf-8"?>
<sst xmlns="http://schemas.openxmlformats.org/spreadsheetml/2006/main" count="630" uniqueCount="372">
  <si>
    <t>Οδηγίες Συμπλήρωσης Προϋπολογισμού</t>
  </si>
  <si>
    <t>ΓΕΝΙΚΗ ΣΗΜΕΙΩΣΗ</t>
  </si>
  <si>
    <t>→ Σε όλα τα φύλλα των δαπανών θα πρέπει να επιλέγετε εάν η δαπάνη αφορά τον Φορέα Υλοποίησης ή τον εταίρο.</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</si>
  <si>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</si>
  <si>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Φύλλο Προϋπολογισμός</t>
  </si>
  <si>
    <t>→ Συμπληρώστε όλα τα κελιά με το κίτρινο χρώμα. Ειδικότερα:</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</si>
  <si>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</si>
  <si>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</si>
  <si>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 xml:space="preserve">     → Συμπληρώστε την επωνυμία του Φορέα Υλοποίησης του έργου και τον τίτλο του έργου.</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</si>
  <si>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</si>
  <si>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</si>
  <si>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</si>
  <si>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την προβλεπόμενη ημερομηνία έναρξης και λήξης του έργου.</t>
  </si>
  <si>
    <t xml:space="preserve">     → Συμπληρώστε το ποσό της συνεισφοράς σε είδος, η οποία εισφέρεται αποκλειστικά με εθελοντική εργασία.</t>
  </si>
  <si>
    <t xml:space="preserve">          Το ποσό αυτό πρέπει να είναι προϋπολογισμένο.</t>
  </si>
  <si>
    <t>Φύλλο Προσωπικό</t>
  </si>
  <si>
    <t>→ Συμπληρώστε τα ονόματεπώνυμα του προσωπικού που πρόκειται να απασχοληθούν στο έργο και τα καθήκοντά τους.</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</si>
  <si>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</si>
  <si>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</si>
  <si>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</si>
  <si>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Συμπληρώστε τα ονόματεπώνυμα και τον τίτλο/καθήκοντα των εθελοντών στο έργο εφόσον αυτά σας είναι γνωστά.</t>
  </si>
  <si>
    <t>→ Επιλέξτε την κατηγορία που εντάσσεται ο εθελοντής από την αναπτυσσόμενη λίστα.</t>
  </si>
  <si>
    <t>→ Συμπληρώστε τις προβλεπόμενες ώρες εθελοντικής εργασίας που προϋπολογίζετε και το ποσό θα συμπληρωθεί αυτόματα.</t>
  </si>
  <si>
    <t>Φύλλο Ταξίδια</t>
  </si>
  <si>
    <t>→ Συμπληρώστε τον σκοπό του ταξιδιού και τον προορισμό.</t>
  </si>
  <si>
    <t>→ Συμπληρώστε τα απαραίτητα αριθμητικά πεδία, αφού λάβετε υπόψη τις αναλυτικές οδηγίες στο κάτω μέρος του πίνακα.</t>
  </si>
  <si>
    <t>Φύλλο Αποσβέσεις</t>
  </si>
  <si>
    <t>→ Συμπληρώστε την περιγραφή και την αιτιολόγηση για τον εξοπλισμό που αποσβένεται και χρεώνεται στο έργο.</t>
  </si>
  <si>
    <t>→ Συμπληρώστε τα απαραίτητα αριθμητικά πεδία.</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</si>
  <si>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</si>
  <si>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</si>
  <si>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</si>
  <si>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Φύλλο Κόστος Εξοπλισμού</t>
  </si>
  <si>
    <t>→ Συμπληρώστε την περιγραφή και την αιτιολόγηση καθώς και τα αριθμητικά στοιχεία.</t>
  </si>
  <si>
    <t>→ Πρέπει να τεκμηριωθεί εγγράφως ότι ο εξοπλισμός αυτός είναι απαραίτητος για την επίτευξη των αποτελεσμάτων του έργου</t>
  </si>
  <si>
    <t>Φύλλο αναλώσιμα</t>
  </si>
  <si>
    <t>Φύλλο υπεργολαβίες</t>
  </si>
  <si>
    <t>→ Συμπληρώστε την περιγραφή, την αιτιολόγηση καθώς και το ποσό.</t>
  </si>
  <si>
    <t xml:space="preserve">→ Οι υπεργολαβίες είναι συμφωνίες με τρίτους για την επίτευξη του έργου. </t>
  </si>
  <si>
    <t>→ Για τις υπεργολαβίες πρέπει να τηρούνται οι κανόνες για τις αναθέσεις / προμήθειες τις οποίες θα βρείτε στις αναλυτικές οδηγίες.</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</si>
  <si>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</si>
  <si>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</si>
  <si>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 xml:space="preserve">→ Πρόκειται για δαπάνες που προκύπτουν άμεσα και είναι αναγκαίες για την υλοποίηση του έργου όπως π.χ. έξοδα δημοσίευσης, </t>
  </si>
  <si>
    <t xml:space="preserve">     έξοδα αξιολόγησης, έξοδα ελέγχων, μεταφράσεις κ.λπ.</t>
  </si>
  <si>
    <t>Φύλλο κόστος ανακατασκευής</t>
  </si>
  <si>
    <t>→ Δεν μπορεί να υπερβαίνει το 50% των επιλέξιμων άμεσων δαπανών.</t>
  </si>
  <si>
    <t>Φύλλο Capacity Building</t>
  </si>
  <si>
    <t>Στο φύλλο αυτό συμπληρώστε τις δράσεις που θα υλοποιήσετε σχετικά με την ανάπτυξη των ικανοτήτων του οργανισμού σας.</t>
  </si>
  <si>
    <t>Φύλλο Επιμέρους Προϋπολογισμοί</t>
  </si>
  <si>
    <t>Το φύλλο αυτό συμπληρώνεται αυτόματα από τα στοιχεία που έχετε εισάγει στα προηγούμενα φύλλα.</t>
  </si>
  <si>
    <t>Στο φύλλο αυτό γίνεται διαχωρισμός στα κόστη του Φορέα Υλοποίησης  και κάθε εταίρου ξεχωριστά και εμφανίζεται</t>
  </si>
  <si>
    <t>ποσοστιαία συμμετοχή του καθενός στο έργο.</t>
  </si>
  <si>
    <t>Φύλλο Όρια</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</si>
  <si>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</si>
  <si>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</si>
  <si>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Instructions on how to fill in the form</t>
  </si>
  <si>
    <t>General Remarks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</si>
  <si>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</si>
  <si>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</si>
  <si>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Sheet: “Budget”</t>
  </si>
  <si>
    <t>→ Please fill in all cells highlighted yellow. Specifically:</t>
  </si>
  <si>
    <t>Select the open call for which you wish to submit a project proposal.</t>
  </si>
  <si>
    <t xml:space="preserve">     → Select the project category, according to the specifications of the corresponding open call for proposals.</t>
  </si>
  <si>
    <t xml:space="preserve">     → Fill in the legal name of the Project Promoter, as well as the name of the project.</t>
  </si>
  <si>
    <t xml:space="preserve">     → Specify the project grant rate (maximum rate permitted: 90%)</t>
  </si>
  <si>
    <t xml:space="preserve">     → Specify the rate for the calculation of the indirect expenditures for the project (maximum rate permitted: 15%), which should be justified.</t>
  </si>
  <si>
    <t xml:space="preserve">     → Fill in the estimated start and end date of the project.</t>
  </si>
  <si>
    <t xml:space="preserve">     → Fill in the amount of the in-kind contribution, exclusively through voluntary work. This amount needs to be budgeted.</t>
  </si>
  <si>
    <t>Sheet: “Personnel”</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</si>
  <si>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</si>
  <si>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</si>
  <si>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</si>
  <si>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Sheet: “Volunteers”</t>
  </si>
  <si>
    <t>→ Fill in the name(s) and title/duties of any volunteer(s) contributing to the project, if those are known in advance.</t>
  </si>
  <si>
    <t>→ Select the category corresponding to each volunteer, from the drop-down list.</t>
  </si>
  <si>
    <t>→ Fill in the hours of voluntary work for each volunteer, and the amount corresponding to the respective in-kind contribution will be calculated</t>
  </si>
  <si>
    <t xml:space="preserve">    automatically.</t>
  </si>
  <si>
    <t>Sheet: “Travel”</t>
  </si>
  <si>
    <t>→ Fill in the purpose and destination of the travel.</t>
  </si>
  <si>
    <t>→ Fill in the necessary cells, after consulting with the detailed instructions found at the bottom of the table.</t>
  </si>
  <si>
    <t>Sheet: “Depreciation”</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</si>
  <si>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</si>
  <si>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</si>
  <si>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</si>
  <si>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</si>
  <si>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</si>
  <si>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Sheet: “Equipment cost:</t>
  </si>
  <si>
    <t>→ Fill in the description, justification, as well as the other cells specified for each item</t>
  </si>
  <si>
    <t>→ It is necessary to justify in writing that all equipment listed is needed to achieve the project results.</t>
  </si>
  <si>
    <t>Sheet: “Consumables”</t>
  </si>
  <si>
    <t>→ Fill in the description, justification, as well as the other cells specified for each item.</t>
  </si>
  <si>
    <t>Sheet: “Subcontracting”</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</si>
  <si>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</si>
  <si>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</si>
  <si>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</si>
  <si>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</si>
  <si>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Sheet: “Other direct costs”</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</si>
  <si>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</si>
  <si>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</si>
  <si>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</si>
  <si>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Sheet: “Reconstruction costs”</t>
  </si>
  <si>
    <t>→ Fill in the description, justification, as well as corresponding amount.</t>
  </si>
  <si>
    <t>→ Reconstruction and renovation costs cannot exceed 50% of the eligible direct project expenditures.</t>
  </si>
  <si>
    <t>Sheet: “Capacity Building”</t>
  </si>
  <si>
    <t>In this sheet you need to fill in the actions that you will implement regarding the capacity development of your organization.</t>
  </si>
  <si>
    <t>Sheet: “Budget breakdown”</t>
  </si>
  <si>
    <t>This sheet is automatically filled in, using the data provided in the other sheets of the spreadsheet.</t>
  </si>
  <si>
    <t xml:space="preserve">This sheet distinguishes between the budget of the Project Promoter and Partner(s) and presents the contribution of each entity (in % of </t>
  </si>
  <si>
    <t>the total project budget).</t>
  </si>
  <si>
    <t>Sheet: “Limits”</t>
  </si>
  <si>
    <t xml:space="preserve">In this sheet, the upper limits for the daily travel expenditure (per diem) for travels outside of Greece are presented, along with the </t>
  </si>
  <si>
    <t>recommended salary cost per each employee tier /category.</t>
  </si>
  <si>
    <t>ΠΡΟΫΠΟΛΟΓΙΣΜΟΣ / BUDGET</t>
  </si>
  <si>
    <t xml:space="preserve">Επιλέξτε σε ποια Πρόσκληση εκδήλωσης ενδιαφέροντος ανήκει το έργο που ήδη επιχορηγείται  
Select the Open Call which the already funded and implemened project belongs  </t>
  </si>
  <si>
    <t xml:space="preserve">Ανώτατο μέγεθος Προϋπολογισμού έργου / Maximum Budget amount for the Project </t>
  </si>
  <si>
    <t>Μεσαία / Medium</t>
  </si>
  <si>
    <t>← Φορέας Υλοποίησης / Project Promoter</t>
  </si>
  <si>
    <r>
      <rPr>
        <b/>
        <sz val="18"/>
        <color theme="1"/>
        <rFont val="Calibri"/>
        <family val="2"/>
        <charset val="161"/>
      </rPr>
      <t xml:space="preserve">← </t>
    </r>
    <r>
      <rPr>
        <b/>
        <sz val="18"/>
        <color theme="1"/>
        <rFont val="Calibri"/>
        <family val="2"/>
        <charset val="161"/>
        <scheme val="minor"/>
      </rPr>
      <t>Ονομασία Έργου / Project title</t>
    </r>
  </si>
  <si>
    <r>
      <rPr>
        <b/>
        <sz val="18"/>
        <color theme="1"/>
        <rFont val="Calibri"/>
        <family val="2"/>
        <charset val="161"/>
      </rPr>
      <t>← Αριθμός Σύμβασης</t>
    </r>
    <r>
      <rPr>
        <b/>
        <sz val="18"/>
        <color theme="1"/>
        <rFont val="Calibri"/>
        <family val="2"/>
        <charset val="161"/>
        <scheme val="minor"/>
      </rPr>
      <t xml:space="preserve"> Έργου / Project Contract No.
     ( π.χ. / eg.  Κ2.03 )</t>
    </r>
  </si>
  <si>
    <r>
      <t xml:space="preserve">Ποσοστό επιχορήγησης / Grant rate→
</t>
    </r>
    <r>
      <rPr>
        <sz val="14"/>
        <color theme="1"/>
        <rFont val="Calibri"/>
        <family val="2"/>
        <charset val="161"/>
        <scheme val="minor"/>
      </rPr>
      <t>(Αναγράψτε το ποσοστό επιχορήγησης το οποίο πρέπει να είναι ίδιο με το ποσοστό επιχορήγησης του προϋπολογισμού του έργου που ήδη επιχορηγείται από τα EEA Grants. Το ανώτατο ποσοστό μπορεί να είναι έως 90% επί του προϋπολογισμού /
Enter the grant rate which must be the same as the grant rate of the project budget which already funded and implemented by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</si>
  <si>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</si>
  <si>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</si>
  <si>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t xml:space="preserve">Ποσοστό υπολογισμού έμμεσων δαπανών / Indirect cost rate →
</t>
    </r>
    <r>
      <rPr>
        <sz val="14"/>
        <color theme="1"/>
        <rFont val="Calibri"/>
        <family val="2"/>
        <charset val="161"/>
        <scheme val="minor"/>
      </rPr>
      <t>( Ίδιο ποσοστό με αυτό του αρχικού σας προϋπολογισμού / Same percentage as your original budget)</t>
    </r>
  </si>
  <si>
    <t>Από / From</t>
  </si>
  <si>
    <t>Έως / To</t>
  </si>
  <si>
    <t>Μήνες / Months</t>
  </si>
  <si>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</si>
  <si>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ΑΝΑΛΥΣΗ ΠΡΟΫΠΟΛΟΓΙΣΜΟΥ / BUDGET ANALYSIS</t>
  </si>
  <si>
    <t>Κόστος ανά κατηγορία
Cost per category</t>
  </si>
  <si>
    <t>% επί του συνόλου
% of the total</t>
  </si>
  <si>
    <t>Ποσό επιχορήγησης
Maximum amount
of funding</t>
  </si>
  <si>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</si>
  <si>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</si>
  <si>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</si>
  <si>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</si>
  <si>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</si>
  <si>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</si>
  <si>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</si>
  <si>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</si>
  <si>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Σύνολο Άμεσων Επιλέξιμων Δαπανών / Total direct eligible costs</t>
  </si>
  <si>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</si>
  <si>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</si>
  <si>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t>ΜΕΡΙΚΟ ΣΥΝΟΛΟ ΧΩΡΙΣ Δράσεις Ανάπτυξης ικανοτήτων MKO / SUBTOTAL WITHOUT Capacity Building Component</t>
  </si>
  <si>
    <t>Κόστος Δράσεων Ανάπτυξης ικανοτήτων MKO / Cost of Capacity Building Component</t>
  </si>
  <si>
    <t>ΣΥΝΟΛΟ ΠΡΟΫΠΟΛΟΓΙΣΜΟΥ / TOTAL BUDGET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</si>
  <si>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</si>
  <si>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</si>
  <si>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r>
      <t xml:space="preserve">-        Συνεισφορά σε είδος* 
</t>
    </r>
    <r>
      <rPr>
        <sz val="12"/>
        <color theme="1"/>
        <rFont val="Calibri"/>
        <family val="2"/>
        <charset val="161"/>
        <scheme val="minor"/>
      </rPr>
      <t xml:space="preserve">          (μέχρι το 100%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</si>
  <si>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Χρηματική συνεισφορά
          Financial Contribution</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</si>
  <si>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</si>
  <si>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</si>
  <si>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ΚΟΣΤΟΣ ΠΡΟΣΩΠΙΚΟΥ / STAFF COSTS</t>
  </si>
  <si>
    <t>A/A</t>
  </si>
  <si>
    <t xml:space="preserve">   Ονοματεπώνυμο προσωπικού
   Name of Staff Member</t>
  </si>
  <si>
    <t>Τίτλος ή καθήκοντα
στο έργο
Title or responsibilities 
on the project</t>
  </si>
  <si>
    <t>Φορέας ή Εταίρος
Project Promoter or Partner</t>
  </si>
  <si>
    <t>Ποσοστό απασχόλησης στο έργο
Ratio on the project</t>
  </si>
  <si>
    <t>Προσωπικό ανά κατηγορία / Staff by category</t>
  </si>
  <si>
    <t>Συνολικό
κόστος
προσωπικού
Overall total
staff costs</t>
  </si>
  <si>
    <r>
      <t xml:space="preserve">Επαγγελματίες
</t>
    </r>
    <r>
      <rPr>
        <b/>
        <sz val="11"/>
        <color theme="1"/>
        <rFont val="Calibri"/>
        <family val="2"/>
        <charset val="161"/>
        <scheme val="minor"/>
      </rPr>
      <t xml:space="preserve">
Professionals</t>
    </r>
  </si>
  <si>
    <r>
      <t>Υπάλληλοι
Employees</t>
    </r>
    <r>
      <rPr>
        <sz val="11"/>
        <color theme="1"/>
        <rFont val="Calibri"/>
        <family val="2"/>
        <scheme val="minor"/>
      </rPr>
      <t/>
    </r>
  </si>
  <si>
    <t>Διάστημα εργασίας στο έργο (μήνες)
Working period on the project (months)</t>
  </si>
  <si>
    <t>Καθαρό κόστος
ανά μήνα (προ ΦΠΑ)
Net Cost
per month</t>
  </si>
  <si>
    <t>Εργοδοτικές εισφορές
Employer contributions</t>
  </si>
  <si>
    <t>Φ.Π.Α.
V.A.T.</t>
  </si>
  <si>
    <t>Συνολικό κόστος προσωπικού ανά κατηγορία
Total staff cost
by category</t>
  </si>
  <si>
    <t>Μικτές μηνιαίες αποδοχές
Gross monthly salary</t>
  </si>
  <si>
    <t>Συνολικοί εργάσιμοι μήνες
Total working months</t>
  </si>
  <si>
    <t>Συνολικά κόστη προσωπικού
Total staff costs</t>
  </si>
  <si>
    <t>ΕΘΕΛΟΝΤΙΚΗ ΕΡΓΑΣΙΑ / VOLUNTEERS</t>
  </si>
  <si>
    <t>ΜΕΓΙΣΤΟ ΕΠΙΤΡΕΠΤΟ ΠΟΣΟ ΙΔΙΑΣ ΣΥΜΜΕΤΟΧΗΣ ΜΕ ΕΘΕΛΟΝΤΙΚΗ ΕΡΓΑΣΙΑ</t>
  </si>
  <si>
    <t xml:space="preserve">   Ονοματεπώνυμο εθελοντή
   Volunteer's name</t>
  </si>
  <si>
    <t>Τίτλος ή καθήκοντα στο έργο
Title or responsibilities on the project</t>
  </si>
  <si>
    <t>Κατηγορία Προσωπικού
Staff Category</t>
  </si>
  <si>
    <t>Προβλεπόμενες ώρες εθελοντικής εργασίας
Estimated volunteer hours</t>
  </si>
  <si>
    <t>Σύνολο
Total</t>
  </si>
  <si>
    <t>Συνολικές ώρες εθελοντικής εργασίας
Total volunteer hours</t>
  </si>
  <si>
    <t>Σύνολο εκτιμώμενης εθελοντικής εργασίας
Total estimated volunteer work</t>
  </si>
  <si>
    <t>* Η εθελοντική εργασία αποτιμάται αυτόματα ανάλόγως με την βαθμίδα κατάταξης του εθελοντή, ανα ώρα εθελοντικής εργασίας</t>
  </si>
  <si>
    <t>** Οι εθελοντές δεν δύναται να έχουν παράλληλα εργασιακή σχέση με τον φορέα υλοποίησης ή τον εταίρο.</t>
  </si>
  <si>
    <t>*** Το ποσό που προκύπτει μεταφέρεται αυτόματα στο κόστος προσωπικού.</t>
  </si>
  <si>
    <t>* Voluntary work is valued automatically based on the "volunteer category", per hour of voluntary work.</t>
  </si>
  <si>
    <t>** Volunteers can not have an employment relationship with the project promoter or partner.</t>
  </si>
  <si>
    <t>*** The total volunteer calculated amount is automatically transferred to staff costs.</t>
  </si>
  <si>
    <t>ΚΟΣΤΟΣ ΤΑΞΙΔΙΩΝ / TRAVEL COSTS</t>
  </si>
  <si>
    <t>Α/Α
Ref.</t>
  </si>
  <si>
    <t>Σκοπός Ταξιδίου
Purpose of the journey</t>
  </si>
  <si>
    <t>Προορισμός
Destination</t>
  </si>
  <si>
    <t>Αριθμός ημερών 
Number of days</t>
  </si>
  <si>
    <t>Αριθμός ατόμων
Number of persons</t>
  </si>
  <si>
    <t>Ημερήσιο κόστος διαμονής
Daily accommo- dation costs</t>
  </si>
  <si>
    <t>Ημερήσιο κόστος διατροφής
(μέγιστο €40.00)
Daily subsistence costs
(maximum €40.00)</t>
  </si>
  <si>
    <t>Ημερίσιο κόστος 
τοπικών μετακινήσεων
εκτός έδρας
(εντός Ελλάδος)
Daily cost of local transportation outside
the county
(inside Greece)</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</si>
  <si>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</si>
  <si>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Κόστος ανά εισιτήριο
Cost per ticket</t>
  </si>
  <si>
    <t>Κόστος μετάβασης από και πρός αεροδρόμιο / λιμάνι
Transportation costs to and from airport/port</t>
  </si>
  <si>
    <t>Συνολικό κόστος εισιτηρίων
Total cost of tickets</t>
  </si>
  <si>
    <t>Συνολικά κόστη
Total costs</t>
  </si>
  <si>
    <t>a</t>
  </si>
  <si>
    <t>b</t>
  </si>
  <si>
    <t>c</t>
  </si>
  <si>
    <t>d</t>
  </si>
  <si>
    <t>e</t>
  </si>
  <si>
    <t>f</t>
  </si>
  <si>
    <t>a x b x (c+d+e) + f (1)</t>
  </si>
  <si>
    <t>g</t>
  </si>
  <si>
    <t>h</t>
  </si>
  <si>
    <t>b x ( g + h ) (2)</t>
  </si>
  <si>
    <t>(1) + (2)</t>
  </si>
  <si>
    <t>Σύνολα / Totals</t>
  </si>
  <si>
    <t>Συνολικό κόστος ταξιδίων / Total travel costs</t>
  </si>
  <si>
    <t>Οδηγίες / Instructions</t>
  </si>
  <si>
    <t>(α) Εντός της Ελλάδος ισχύουν τα ακόλουθα ανώτατα όρια κάλυψης δαπανών ταξιδίων και διαμονής προσωπικού εκτός έδρας:</t>
  </si>
  <si>
    <t>(α) Inside Greece applied the following maximum limitsQ</t>
  </si>
  <si>
    <t>1.</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</si>
  <si>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</si>
  <si>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Cost of airline tickets in economy class or tickets with other transport with one suitcase, and the transition costs to and from the airport.</t>
  </si>
  <si>
    <t>2.</t>
  </si>
  <si>
    <t>Κόστος διαμονής σε ξενοδοχείο ημερησίως / Daily cost of hotel accommodation.</t>
  </si>
  <si>
    <t>3.</t>
  </si>
  <si>
    <t>Κόστος διατροφής ημερησίως / Cost of food daily.</t>
  </si>
  <si>
    <t>4.</t>
  </si>
  <si>
    <t>Κόστος χρήσης Ι.Χ.Ε. αυτοκινήτου, ήτοι χιλιομετρική αποζημίωση ανά χιλιόμετρο / Cost of use personal car, kilometric allowance per km.</t>
  </si>
  <si>
    <t>0,25 € / km</t>
  </si>
  <si>
    <t>5.</t>
  </si>
  <si>
    <t>Κόστος τοπικής μετακίνησης ημερησίως / Cost of daily local transportation.</t>
  </si>
  <si>
    <t>6.</t>
  </si>
  <si>
    <t>Κόστος διοδίων / Tolls.</t>
  </si>
  <si>
    <t>Χωρίς όριο / no limit</t>
  </si>
  <si>
    <t>(β) Εκτός της Ελλάδος ισχύουν τα ακόλουθα ανώτατα όρια κάλυψης δαπανών ταξιδίων και διαμονής προσωπικού εκτός έδρας:</t>
  </si>
  <si>
    <t>(b) Outside Greece applied the following maximum limits:</t>
  </si>
  <si>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</si>
  <si>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</si>
  <si>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t>Όλα τα παραπάνω αποδεικνύονται με τα αντίστοιχα παραστατικά / all the above are proving with the corresponding receipts.</t>
  </si>
  <si>
    <t>Αξία απόσβεσης για καινούριο ή μεταχειρισμένο εξοπλισμό / Depreciation value for new or second hand equipment</t>
  </si>
  <si>
    <t>Περιγραφή εξοπλισμού
Description of equipment</t>
  </si>
  <si>
    <t>Αιτιολόγηση
Justification</t>
  </si>
  <si>
    <t>Αριθμός τεμαχίων 
Number of items</t>
  </si>
  <si>
    <t>Κόστος ανά τεμάχιο
Cost per item</t>
  </si>
  <si>
    <t>Ποσοστό χρήσης
Usage rate</t>
  </si>
  <si>
    <t>Συνολικοί μήνες χρήσης
Total months of usage</t>
  </si>
  <si>
    <t>Συνολικοί μήνες διάρκειας του έργου
Total months of the project</t>
  </si>
  <si>
    <t>Ποσοστό απόσβεσης 
Depreciation rate</t>
  </si>
  <si>
    <r>
      <t xml:space="preserve">a x b x c x f x ( d </t>
    </r>
    <r>
      <rPr>
        <b/>
        <sz val="11"/>
        <color theme="1"/>
        <rFont val="Andalus"/>
        <family val="1"/>
      </rPr>
      <t>÷</t>
    </r>
    <r>
      <rPr>
        <b/>
        <sz val="11"/>
        <color theme="1"/>
        <rFont val="Calibri"/>
        <family val="2"/>
        <charset val="161"/>
      </rPr>
      <t xml:space="preserve"> e )</t>
    </r>
  </si>
  <si>
    <t>Συνολικό κόστος εξοπλισμού / Total equipment costs</t>
  </si>
  <si>
    <t>Οδηγίες / Instructions:</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</si>
  <si>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</si>
  <si>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</si>
  <si>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ΚΟΣΤΟΣ ΕΞΟΠΛΙΣΜΟΥ / EQUIPMENT COSTS</t>
  </si>
  <si>
    <t>Συνολικό κόστος
Total cost
a x b x c x f x ( d ÷ e )</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</si>
  <si>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</si>
  <si>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</si>
  <si>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</si>
  <si>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A/A
Ref.</t>
  </si>
  <si>
    <t>Περιγραφή
Description</t>
  </si>
  <si>
    <t>Κόστος ανά μονάδα
Cost per unit</t>
  </si>
  <si>
    <t>Ποσότητα
Quantity</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</si>
  <si>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</si>
  <si>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</si>
  <si>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In cases where the estimated cost calculated flat, fill in the total cost to the cost per unit column and 1 to the quantity column</t>
  </si>
  <si>
    <t>Κόστος υπεργολαβιών / Cost for subcontracting</t>
  </si>
  <si>
    <t>Ποσό
Amount</t>
  </si>
  <si>
    <t>Συνολικό κόστος υπεργολαβιών
Total subcontracting costs</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</si>
  <si>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</si>
  <si>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t>Agreements with third parties for the project implementation. The award should comply with the applicable rules on public procurement. Cost incurred by the project partner should not be considered as subcontracting.</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</si>
  <si>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</si>
  <si>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Συνολικές λοιπές άμεσες δαπάνες / Total other direct costs</t>
  </si>
  <si>
    <t xml:space="preserve">Προϋπολογιστικό κόστος Ανακατασκευής - ανακαίνισης ακινήτου
Budgeted cost of reconstruction or renovation of property </t>
  </si>
  <si>
    <t>Συνολικό κόστος ανακατασκευής-ανακαίνισης / Total reconstruction-renovation costs</t>
  </si>
  <si>
    <t>Δράσεις Ανάπτυξης Ικανοτήτων MKO / Capacity Building Component</t>
  </si>
  <si>
    <t>Ανώτατο ποσό για δράσεις Ανάπτυξης Ικανοτήτων ΜΚΟ
Maximum amount for NGO's Capacity Building Component</t>
  </si>
  <si>
    <t>Περιγραφή δράσης
Description of action</t>
  </si>
  <si>
    <t>Είδος δαπάνης
Type of cost</t>
  </si>
  <si>
    <t>Φορέας / Project Promoter</t>
  </si>
  <si>
    <t>Συνολικό κόστος για δράσεις Ανάπτυξης Ικανοτήτων MKO
Total Capacity Building Component costs</t>
  </si>
  <si>
    <t>ΠΡΟΫΠΟΛΟΓΙΣΜΟΣ ΦΟΡΕΑ ΥΛΟΠΟΙΗΣΗΣ
PROJECT PROMOTERS' BUDGET</t>
  </si>
  <si>
    <t>Κατηγορία κόστους</t>
  </si>
  <si>
    <t>Επιχορήγηση
Maximum amount
of funding</t>
  </si>
  <si>
    <t xml:space="preserve">Κόστος Προσωπικού / Cost of personnel </t>
  </si>
  <si>
    <t>Συνεισφορά σε είδος (εθελοντική εργασία) / In-kind contribution (Voluntary work)</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</si>
  <si>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</si>
  <si>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</si>
  <si>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</si>
  <si>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</si>
  <si>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</si>
  <si>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Κόστος ανακατασκευής ή ανακαίνισης ακινήτου / Cost of reconstruction or renovation of property</t>
  </si>
  <si>
    <t>Έμμεσες Δαπάνες / Indirect Costs</t>
  </si>
  <si>
    <t>ΜΕΡΙΚΟ ΣΥΝΟΛΟ ΧΩΡΙΣ Ανάπτυξη ικανοτήτων MKO / SUBTOTAL WITHOUT Capacity Building Component</t>
  </si>
  <si>
    <t>Ανάπτυξη ικανοτήτων MKO / Capacity Building Component</t>
  </si>
  <si>
    <t>ΠΡΟΫΠΟΛΟΓΙΣΜΟΣ ΕΤΑΙΡΟΥ Νο.1
PARTNERS' No.1 BUDGET</t>
  </si>
  <si>
    <t>Εταίρος 1 / Partner 1</t>
  </si>
  <si>
    <t>ΠΡΟΫΠΟΛΟΓΙΣΜΟΣ ΕΤΑΙΡΟΥ Νο.2
PARTNERS' No.2 BUDGET</t>
  </si>
  <si>
    <t>Εταίρος 2 / Partner 2</t>
  </si>
  <si>
    <t>ΠΡΟΫΠΟΛΟΓΙΣΜΟΣ ΕΤΑΙΡΟΥ Νο.3
PARTNERS' No.3 BUDGET</t>
  </si>
  <si>
    <t>Εταίρος 3 / Partner 3</t>
  </si>
  <si>
    <t>ΠΡΟΫΠΟΛΟΓΙΣΜΟΣ ΕΤΑΙΡΟΥ Νο.4
PARTNERS' No.4 BUDGET</t>
  </si>
  <si>
    <t>Εταίρος 4 / Partner 4</t>
  </si>
  <si>
    <t>ΠΡΟΫΠΟΛΟΓΙΣΜΟΣ ΕΤΑΙΡΟΥ Νο.5
PARTNERS' No.5 BUDGET</t>
  </si>
  <si>
    <t>Εταίρος 5 / Partner 5</t>
  </si>
  <si>
    <t>ΠΡΟΫΠΟΛΟΓΙΣΜΟΣ ΕΤΑΙΡΟΥ Νο.6
PARTNERS' No.6 BUDGET</t>
  </si>
  <si>
    <t>Εταίρος 6 / Partner 6</t>
  </si>
  <si>
    <t>ΣΥΝΟΛΟ ΠΡΟΫΠΟΛΟΓΙΣΜΟΥ
TOTAL BUDGET</t>
  </si>
  <si>
    <t>Ανώτατα όρια ημερήσιας αποζημίωσης εξόδων ταξιδίων
Maximum daily travel allowance</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</si>
  <si>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</si>
  <si>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(πηγή/source: European Commission)</t>
  </si>
  <si>
    <t>Countries of the European Union</t>
  </si>
  <si>
    <t>€</t>
  </si>
  <si>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</si>
  <si>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</si>
  <si>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</si>
  <si>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</si>
  <si>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t>Αυστρία / Austria</t>
  </si>
  <si>
    <t>Βέλγιο / Belgium</t>
  </si>
  <si>
    <t>Βουλγαρία / Bulgaria</t>
  </si>
  <si>
    <t>Κροατία / Croatia</t>
  </si>
  <si>
    <t>Α</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</si>
  <si>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</si>
  <si>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Δημοκρατία της Τσεχίας / Czech Republic</t>
  </si>
  <si>
    <t>Κύπρος / Cyprus</t>
  </si>
  <si>
    <t>Δανία / Denmark</t>
  </si>
  <si>
    <t>Εσθονία / Estonia</t>
  </si>
  <si>
    <t>Φινλανδία / Finland</t>
  </si>
  <si>
    <t>Γαλλία / France</t>
  </si>
  <si>
    <t>Γερμανία / Germany</t>
  </si>
  <si>
    <t>Β</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</si>
  <si>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</si>
  <si>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Οθγγαρία / Hungary</t>
  </si>
  <si>
    <t>Ιρλανδία / Ireland</t>
  </si>
  <si>
    <t>Ιταλία / Italy</t>
  </si>
  <si>
    <t>Λετονία / Latvia</t>
  </si>
  <si>
    <t>Λιθουανία / Lithuania</t>
  </si>
  <si>
    <t>Λοθξεμβούργο / Luxembourg</t>
  </si>
  <si>
    <t>Μάλτα / Malta</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</si>
  <si>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</si>
  <si>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</si>
  <si>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Ολλανδία / Netherlands</t>
  </si>
  <si>
    <t>Πολωνία / Poland</t>
  </si>
  <si>
    <t>Πορτογαλία / Portugal</t>
  </si>
  <si>
    <t>Ρουμανία / Romania</t>
  </si>
  <si>
    <t>Δημοκρατία της Σλοβακίας / Slovak Republic</t>
  </si>
  <si>
    <t>Σλοβενία . Slovenia</t>
  </si>
  <si>
    <t>Δ</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</si>
  <si>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</si>
  <si>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Ισπανία / Spain</t>
  </si>
  <si>
    <t>Σουηδία / Sweden</t>
  </si>
  <si>
    <t>Ηνωμένο Βασίλειο / United Kingdom</t>
  </si>
  <si>
    <t>EEA/EFTA Χώρες / Countries</t>
  </si>
  <si>
    <t>Ισλανδία / Iceland</t>
  </si>
  <si>
    <t>Νορβηγία / Norway</t>
  </si>
  <si>
    <t>Τα ανωτέρω προτεινόμενα ποσά περιλαμβάνουν εργοδοτικές εισφορές. Επίσης έχουν συνυπολογιστεί δώρα και επιδόματα</t>
  </si>
  <si>
    <t>Λιχτενστάιν / Liechtenstein</t>
  </si>
  <si>
    <t>με αναγωγή τους σε δωδεκάμηνο.</t>
  </si>
  <si>
    <t>Κατηγορία έργου</t>
  </si>
  <si>
    <t>Μεγάλη / Large 200Κ</t>
  </si>
  <si>
    <t>Μεγάλη / Large 300Κ</t>
  </si>
  <si>
    <t>Κατηγορίες εθελοντών:</t>
  </si>
  <si>
    <t>1. Προϊστάμενος / Senior</t>
  </si>
  <si>
    <t>2. Υπάλληλος / Mid-level</t>
  </si>
  <si>
    <t>3. Βοηθός / Junior</t>
  </si>
  <si>
    <t>€ / hour</t>
  </si>
  <si>
    <t>Κατηγορία 1:</t>
  </si>
  <si>
    <t>Κατηγορία 2:</t>
  </si>
  <si>
    <t>Κατηγορία 3:</t>
  </si>
  <si>
    <t>Προσκλήσεις εκδήλωσης ενδιαφέροντος</t>
  </si>
  <si>
    <t>1. Ενδυνάμωση ευπαθών ομάδων</t>
  </si>
  <si>
    <t>2. Ενίσχυση της συνηγορίας και του εποπτικού ρόλου της κοινωνίας των πολιτών</t>
  </si>
  <si>
    <t>3. Ενίσχυση της συμμετοχής των πολιτών στα κοινά</t>
  </si>
  <si>
    <t>4. Προάσπιση των ανθρωπίνων δικαιωμάτων</t>
  </si>
  <si>
    <t>5. Προαγωγή της ισότητας των φύλων και καταπολέμηση της έμφυλης βίας</t>
  </si>
  <si>
    <t>6. Ανάπτυξη των δικτύων μεταξύ των οργανώσεων της κοινωνίας των πολιτών</t>
  </si>
  <si>
    <t>Κατηγορίες δαπανών</t>
  </si>
  <si>
    <t>Φορέας ή Εταίρος / Project Promoter or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</si>
</sst>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0\ _€"/>
    <numFmt numFmtId="170" formatCode="_-* #,##0.00\ &quot;€&quot;_-;\-* #,##0.00\ &quot;€&quot;_-;_-* &quot;-&quot;\ &quot;€&quot;_-;_-@_-"/>
    <numFmt numFmtId="171" formatCode="_-* #,##0\ _-;\-* #,##0\ _-;_-* &quot;-&quot;\ _-;_-@_-"/>
    <numFmt numFmtId="172" formatCode="_-* #,##0.000\ &quot;€&quot;_-;\-* #,##0.000\ &quot;€&quot;_-;_-* &quot;-&quot;\ &quot;€&quot;_-;_-@_-"/>
    <numFmt numFmtId="173" formatCode="#,##0.0000"/>
    <numFmt numFmtId="174" formatCode="\X#,000;"/>
  </numFmts>
  <fonts count="46">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
      <b/>
      <sz val="18"/>
      <name val="Calibri"/>
      <family val="2"/>
      <charset val="161"/>
      <scheme val="minor"/>
    </font>
    <font>
      <b/>
      <sz val="36"/>
      <color theme="1"/>
      <name val="Calibri"/>
      <family val="2"/>
      <charset val="161"/>
      <scheme val="minor"/>
    </font>
    <font>
      <b/>
      <sz val="22"/>
      <color theme="1"/>
      <name val="Calibri"/>
      <family val="2"/>
      <charset val="161"/>
      <scheme val="minor"/>
    </font>
  </fonts>
  <fills count="15">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1"/>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8" fillId="0" borderId="0" applyNumberFormat="0" applyFill="0" applyBorder="0" applyAlignment="0" applyProtection="0"/>
  </cellStyleXfs>
  <cellXfs count="507">
    <xf numFmtId="0" fontId="0" fillId="0" borderId="0" xfId="0"/>
    <xf numFmtId="0" fontId="0" fillId="6" borderId="0" xfId="0" applyFill="1" applyProtection="1">
      <protection hidden="1"/>
    </xf>
    <xf numFmtId="0" fontId="0" fillId="6" borderId="2" xfId="0" applyFill="1" applyBorder="1" applyProtection="1">
      <protection hidden="1"/>
    </xf>
    <xf numFmtId="0" fontId="0" fillId="6" borderId="0" xfId="0" applyFill="1" applyAlignment="1" applyProtection="1">
      <alignment horizontal="center"/>
      <protection hidden="1"/>
    </xf>
    <xf numFmtId="0" fontId="0" fillId="6" borderId="7" xfId="0" applyFill="1" applyBorder="1" applyProtection="1">
      <protection hidden="1"/>
    </xf>
    <xf numFmtId="0" fontId="9" fillId="6" borderId="0" xfId="0" applyFont="1" applyFill="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Border="1" applyProtection="1">
      <protection locked="0"/>
    </xf>
    <xf numFmtId="167" fontId="0" fillId="0" borderId="20" xfId="0" applyNumberFormat="1" applyBorder="1" applyProtection="1">
      <protection locked="0"/>
    </xf>
    <xf numFmtId="38" fontId="0" fillId="0" borderId="34" xfId="0" applyNumberFormat="1" applyBorder="1" applyProtection="1">
      <protection locked="0"/>
    </xf>
    <xf numFmtId="167" fontId="0" fillId="0" borderId="21" xfId="0" applyNumberForma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7" fontId="0" fillId="0" borderId="50" xfId="0" applyNumberFormat="1" applyBorder="1" applyProtection="1">
      <protection locked="0"/>
    </xf>
    <xf numFmtId="167" fontId="0" fillId="0" borderId="45" xfId="0" applyNumberForma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ill="1" applyBorder="1" applyAlignment="1" applyProtection="1">
      <alignment vertical="center"/>
      <protection hidden="1"/>
    </xf>
    <xf numFmtId="38" fontId="0" fillId="7" borderId="38" xfId="0" applyNumberFormat="1" applyFill="1" applyBorder="1" applyAlignment="1" applyProtection="1">
      <alignment vertical="center"/>
      <protection hidden="1"/>
    </xf>
    <xf numFmtId="0" fontId="0" fillId="8" borderId="39" xfId="0" applyFill="1" applyBorder="1" applyAlignment="1" applyProtection="1">
      <alignment vertical="center"/>
      <protection hidden="1"/>
    </xf>
    <xf numFmtId="0" fontId="0" fillId="8" borderId="48" xfId="0" applyFill="1" applyBorder="1" applyAlignment="1" applyProtection="1">
      <alignment vertical="center"/>
      <protection hidden="1"/>
    </xf>
    <xf numFmtId="38" fontId="0" fillId="7" borderId="39" xfId="0" applyNumberFormat="1" applyFill="1" applyBorder="1" applyAlignment="1" applyProtection="1">
      <alignment vertical="center"/>
      <protection hidden="1"/>
    </xf>
    <xf numFmtId="0" fontId="0" fillId="8" borderId="37" xfId="0" applyFill="1" applyBorder="1" applyAlignment="1" applyProtection="1">
      <alignment vertical="center"/>
      <protection hidden="1"/>
    </xf>
    <xf numFmtId="0" fontId="0" fillId="8" borderId="60" xfId="0" applyFill="1" applyBorder="1" applyAlignment="1" applyProtection="1">
      <alignment vertical="center"/>
      <protection hidden="1"/>
    </xf>
    <xf numFmtId="0" fontId="0" fillId="8" borderId="42" xfId="0" applyFill="1" applyBorder="1" applyAlignment="1" applyProtection="1">
      <alignment vertical="center"/>
      <protection hidden="1"/>
    </xf>
    <xf numFmtId="0" fontId="0" fillId="8" borderId="22" xfId="0" applyFill="1" applyBorder="1" applyAlignment="1" applyProtection="1">
      <alignment vertical="center"/>
      <protection hidden="1"/>
    </xf>
    <xf numFmtId="0" fontId="0" fillId="8" borderId="49" xfId="0" applyFill="1" applyBorder="1" applyAlignment="1" applyProtection="1">
      <alignment vertical="center"/>
      <protection hidden="1"/>
    </xf>
    <xf numFmtId="42" fontId="0" fillId="7" borderId="41" xfId="0" applyNumberFormat="1" applyFill="1" applyBorder="1" applyAlignment="1" applyProtection="1">
      <alignment vertical="center"/>
      <protection hidden="1"/>
    </xf>
    <xf numFmtId="0" fontId="0" fillId="8" borderId="40" xfId="0" applyFill="1" applyBorder="1" applyAlignment="1" applyProtection="1">
      <alignment vertical="center"/>
      <protection hidden="1"/>
    </xf>
    <xf numFmtId="0" fontId="0" fillId="0" borderId="54" xfId="0" applyBorder="1" applyProtection="1">
      <protection hidden="1"/>
    </xf>
    <xf numFmtId="0" fontId="0" fillId="0" borderId="55" xfId="0"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164" fontId="20" fillId="7" borderId="14" xfId="0" applyNumberFormat="1" applyFont="1" applyFill="1" applyBorder="1" applyProtection="1">
      <protection hidden="1"/>
    </xf>
    <xf numFmtId="164"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9" fillId="6" borderId="8" xfId="0" applyFont="1" applyFill="1" applyBorder="1" applyAlignment="1" applyProtection="1">
      <alignment vertical="center"/>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Protection="1">
      <protection hidden="1"/>
    </xf>
    <xf numFmtId="1" fontId="4" fillId="6" borderId="0" xfId="0" applyNumberFormat="1" applyFont="1" applyFill="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ill="1" applyBorder="1" applyAlignment="1" applyProtection="1">
      <alignment vertical="center"/>
      <protection hidden="1"/>
    </xf>
    <xf numFmtId="170" fontId="3" fillId="7" borderId="53" xfId="0" applyNumberFormat="1" applyFont="1" applyFill="1" applyBorder="1" applyAlignment="1" applyProtection="1">
      <alignment vertical="center"/>
      <protection hidden="1"/>
    </xf>
    <xf numFmtId="170" fontId="0" fillId="7" borderId="54" xfId="0" applyNumberFormat="1" applyFill="1" applyBorder="1" applyAlignment="1" applyProtection="1">
      <alignment vertical="center"/>
      <protection hidden="1"/>
    </xf>
    <xf numFmtId="0" fontId="0" fillId="0" borderId="55" xfId="0" applyBorder="1" applyAlignment="1" applyProtection="1">
      <alignment horizontal="left" vertical="center"/>
      <protection locked="0"/>
    </xf>
    <xf numFmtId="0" fontId="0" fillId="0" borderId="55" xfId="0" applyBorder="1" applyAlignment="1" applyProtection="1">
      <alignment vertical="center"/>
      <protection hidden="1"/>
    </xf>
    <xf numFmtId="0" fontId="0" fillId="0" borderId="56" xfId="0"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71" fontId="3" fillId="7" borderId="52" xfId="0" applyNumberFormat="1" applyFont="1" applyFill="1" applyBorder="1" applyAlignment="1" applyProtection="1">
      <alignment vertical="center"/>
      <protection hidden="1"/>
    </xf>
    <xf numFmtId="170" fontId="0" fillId="7" borderId="13" xfId="0" applyNumberFormat="1" applyFill="1" applyBorder="1" applyProtection="1">
      <protection hidden="1"/>
    </xf>
    <xf numFmtId="170" fontId="0" fillId="7" borderId="11" xfId="0" applyNumberFormat="1" applyFill="1" applyBorder="1" applyProtection="1">
      <protection hidden="1"/>
    </xf>
    <xf numFmtId="170" fontId="0" fillId="7" borderId="41" xfId="0" applyNumberFormat="1" applyFill="1" applyBorder="1" applyAlignment="1" applyProtection="1">
      <alignment vertical="center"/>
      <protection hidden="1"/>
    </xf>
    <xf numFmtId="167" fontId="20" fillId="0" borderId="20" xfId="0" applyNumberFormat="1" applyFont="1" applyBorder="1" applyProtection="1">
      <protection locked="0"/>
    </xf>
    <xf numFmtId="167" fontId="20" fillId="0" borderId="50" xfId="0" applyNumberFormat="1" applyFont="1" applyBorder="1" applyProtection="1">
      <protection locked="0"/>
    </xf>
    <xf numFmtId="167" fontId="20" fillId="0" borderId="12" xfId="0" applyNumberFormat="1" applyFont="1" applyBorder="1" applyProtection="1">
      <protection locked="0"/>
    </xf>
    <xf numFmtId="167" fontId="20" fillId="0" borderId="65" xfId="0" applyNumberFormat="1" applyFont="1" applyBorder="1" applyProtection="1">
      <protection locked="0"/>
    </xf>
    <xf numFmtId="170" fontId="20" fillId="7" borderId="54" xfId="0" applyNumberFormat="1" applyFont="1" applyFill="1" applyBorder="1" applyProtection="1">
      <protection hidden="1"/>
    </xf>
    <xf numFmtId="170" fontId="20" fillId="7" borderId="9" xfId="0" applyNumberFormat="1" applyFont="1" applyFill="1" applyBorder="1" applyProtection="1">
      <protection hidden="1"/>
    </xf>
    <xf numFmtId="170" fontId="20" fillId="7" borderId="15" xfId="0" applyNumberFormat="1" applyFont="1" applyFill="1" applyBorder="1" applyProtection="1">
      <protection hidden="1"/>
    </xf>
    <xf numFmtId="170" fontId="26" fillId="7" borderId="53" xfId="0" applyNumberFormat="1" applyFont="1" applyFill="1" applyBorder="1" applyProtection="1">
      <protection hidden="1"/>
    </xf>
    <xf numFmtId="170" fontId="20" fillId="7" borderId="13" xfId="0" applyNumberFormat="1" applyFont="1" applyFill="1" applyBorder="1" applyProtection="1">
      <protection hidden="1"/>
    </xf>
    <xf numFmtId="170" fontId="3" fillId="0" borderId="39" xfId="0" applyNumberFormat="1" applyFont="1" applyBorder="1" applyAlignment="1" applyProtection="1">
      <alignment vertical="center"/>
      <protection locked="0"/>
    </xf>
    <xf numFmtId="170" fontId="3" fillId="7" borderId="57" xfId="0" applyNumberFormat="1" applyFont="1" applyFill="1" applyBorder="1" applyAlignment="1" applyProtection="1">
      <alignment vertical="center"/>
      <protection hidden="1"/>
    </xf>
    <xf numFmtId="170" fontId="3" fillId="0" borderId="21" xfId="0" applyNumberFormat="1" applyFont="1" applyBorder="1" applyAlignment="1" applyProtection="1">
      <alignment vertical="center"/>
      <protection locked="0"/>
    </xf>
    <xf numFmtId="170" fontId="3" fillId="0" borderId="22" xfId="0" applyNumberFormat="1" applyFont="1" applyBorder="1" applyAlignment="1" applyProtection="1">
      <alignment vertical="center"/>
      <protection locked="0"/>
    </xf>
    <xf numFmtId="170"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Protection="1">
      <protection hidden="1"/>
    </xf>
    <xf numFmtId="3" fontId="30" fillId="0" borderId="0" xfId="0" applyNumberFormat="1" applyFont="1" applyProtection="1">
      <protection hidden="1"/>
    </xf>
    <xf numFmtId="9" fontId="30" fillId="0" borderId="0" xfId="0" applyNumberFormat="1" applyFont="1" applyProtection="1">
      <protection hidden="1"/>
    </xf>
    <xf numFmtId="0" fontId="0" fillId="0" borderId="10" xfId="0" applyBorder="1" applyAlignment="1" applyProtection="1">
      <alignment vertical="center"/>
      <protection hidden="1"/>
    </xf>
    <xf numFmtId="4" fontId="30" fillId="0" borderId="11" xfId="0" applyNumberFormat="1" applyFont="1" applyBorder="1" applyAlignment="1" applyProtection="1">
      <alignment horizontal="center"/>
      <protection hidden="1"/>
    </xf>
    <xf numFmtId="0" fontId="0" fillId="0" borderId="40" xfId="0" applyBorder="1" applyAlignment="1" applyProtection="1">
      <alignment vertical="center"/>
      <protection hidden="1"/>
    </xf>
    <xf numFmtId="4" fontId="30" fillId="0" borderId="41" xfId="0" applyNumberFormat="1" applyFont="1" applyBorder="1" applyAlignment="1" applyProtection="1">
      <alignment horizontal="center"/>
      <protection hidden="1"/>
    </xf>
    <xf numFmtId="0" fontId="0" fillId="0" borderId="12" xfId="0" applyBorder="1" applyAlignment="1" applyProtection="1">
      <alignment vertical="center"/>
      <protection hidden="1"/>
    </xf>
    <xf numFmtId="4" fontId="30" fillId="0" borderId="13"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Border="1" applyAlignment="1" applyProtection="1">
      <alignment vertical="center"/>
      <protection hidden="1"/>
    </xf>
    <xf numFmtId="0" fontId="0" fillId="0" borderId="53" xfId="0"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Border="1" applyAlignment="1" applyProtection="1">
      <alignment vertical="center"/>
      <protection locked="0"/>
    </xf>
    <xf numFmtId="169" fontId="0" fillId="0" borderId="54" xfId="0" applyNumberFormat="1" applyBorder="1" applyAlignment="1" applyProtection="1">
      <alignment vertical="center"/>
      <protection locked="0"/>
    </xf>
    <xf numFmtId="169" fontId="0" fillId="0" borderId="55" xfId="0" applyNumberFormat="1" applyBorder="1" applyAlignment="1" applyProtection="1">
      <alignment vertical="center"/>
      <protection locked="0"/>
    </xf>
    <xf numFmtId="169" fontId="0" fillId="0" borderId="53" xfId="0" applyNumberForma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Alignment="1" applyProtection="1">
      <alignment horizontal="center" vertical="center"/>
      <protection hidden="1"/>
    </xf>
    <xf numFmtId="4" fontId="2" fillId="6" borderId="0" xfId="0" applyNumberFormat="1" applyFont="1" applyFill="1" applyAlignment="1" applyProtection="1">
      <alignment horizontal="center" vertical="center"/>
      <protection hidden="1"/>
    </xf>
    <xf numFmtId="0" fontId="10" fillId="3" borderId="9" xfId="0"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70"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170" fontId="0" fillId="0" borderId="20" xfId="0" applyNumberFormat="1" applyBorder="1" applyProtection="1">
      <protection locked="0"/>
    </xf>
    <xf numFmtId="170" fontId="0" fillId="0" borderId="50" xfId="0" applyNumberFormat="1" applyBorder="1" applyProtection="1">
      <protection locked="0"/>
    </xf>
    <xf numFmtId="170" fontId="0" fillId="0" borderId="21" xfId="0" applyNumberFormat="1" applyBorder="1" applyProtection="1">
      <protection locked="0"/>
    </xf>
    <xf numFmtId="170" fontId="0" fillId="0" borderId="45" xfId="0" applyNumberForma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5" xfId="0" applyBorder="1" applyAlignment="1" applyProtection="1">
      <alignment horizontal="left"/>
      <protection locked="0"/>
    </xf>
    <xf numFmtId="0" fontId="4" fillId="6" borderId="0" xfId="0" applyFont="1" applyFill="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Alignment="1" applyProtection="1">
      <alignment horizontal="left"/>
      <protection hidden="1"/>
    </xf>
    <xf numFmtId="0" fontId="31" fillId="0" borderId="65" xfId="0" applyFont="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170"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Border="1" applyAlignment="1" applyProtection="1">
      <alignment horizontal="left" vertical="center" wrapText="1"/>
      <protection locked="0"/>
    </xf>
    <xf numFmtId="0" fontId="0" fillId="0" borderId="48"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70"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173" fontId="0" fillId="6" borderId="0" xfId="0" applyNumberForma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70" fontId="3" fillId="7" borderId="52" xfId="0" applyNumberFormat="1" applyFont="1" applyFill="1" applyBorder="1" applyAlignment="1" applyProtection="1">
      <alignment vertical="center"/>
      <protection locked="0"/>
    </xf>
    <xf numFmtId="170" fontId="3" fillId="7" borderId="54" xfId="0" applyNumberFormat="1" applyFont="1" applyFill="1" applyBorder="1" applyAlignment="1" applyProtection="1">
      <alignment vertical="center"/>
      <protection locked="0"/>
    </xf>
    <xf numFmtId="170" fontId="3" fillId="7" borderId="60" xfId="0" applyNumberFormat="1" applyFont="1" applyFill="1" applyBorder="1" applyAlignment="1" applyProtection="1">
      <alignment vertical="center"/>
      <protection locked="0"/>
    </xf>
    <xf numFmtId="170" fontId="3" fillId="7" borderId="55" xfId="0" applyNumberFormat="1" applyFont="1" applyFill="1" applyBorder="1" applyAlignment="1" applyProtection="1">
      <alignment vertical="center"/>
      <protection locked="0"/>
    </xf>
    <xf numFmtId="170" fontId="3" fillId="7" borderId="53"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32" fillId="2" borderId="56" xfId="0" applyNumberFormat="1" applyFont="1" applyFill="1" applyBorder="1" applyAlignment="1" applyProtection="1">
      <alignment vertical="center" wrapText="1"/>
      <protection hidden="1"/>
    </xf>
    <xf numFmtId="10" fontId="32"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2"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70"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Alignment="1" applyProtection="1">
      <alignment horizontal="left"/>
      <protection hidden="1"/>
    </xf>
    <xf numFmtId="3" fontId="4" fillId="6" borderId="0" xfId="0" applyNumberFormat="1" applyFont="1" applyFill="1" applyProtection="1">
      <protection hidden="1"/>
    </xf>
    <xf numFmtId="0" fontId="14" fillId="6" borderId="0" xfId="0" applyFont="1" applyFill="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7" fontId="23" fillId="6" borderId="67" xfId="0" applyNumberFormat="1" applyFont="1" applyFill="1" applyBorder="1" applyProtection="1">
      <protection hidden="1"/>
    </xf>
    <xf numFmtId="168" fontId="23" fillId="6" borderId="67" xfId="0" applyNumberFormat="1" applyFont="1" applyFill="1" applyBorder="1" applyProtection="1">
      <protection hidden="1"/>
    </xf>
    <xf numFmtId="168"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2" fontId="0" fillId="6" borderId="0" xfId="0" applyNumberFormat="1" applyFill="1" applyAlignment="1" applyProtection="1">
      <alignment vertical="center"/>
      <protection hidden="1"/>
    </xf>
    <xf numFmtId="0" fontId="0" fillId="0" borderId="54"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12" fillId="6" borderId="0" xfId="0" applyFont="1" applyFill="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xf numFmtId="0" fontId="0" fillId="0" borderId="0" xfId="0" applyAlignment="1">
      <alignment vertical="center"/>
    </xf>
    <xf numFmtId="0" fontId="9" fillId="0" borderId="24" xfId="0" applyFont="1" applyBorder="1" applyAlignment="1" applyProtection="1">
      <alignment horizontal="left" vertical="center" wrapText="1"/>
      <protection hidden="1"/>
    </xf>
    <xf numFmtId="0" fontId="9" fillId="0" borderId="72"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11" fillId="3" borderId="1" xfId="0" applyFont="1" applyFill="1" applyBorder="1" applyAlignment="1" applyProtection="1">
      <alignment horizontal="right" vertical="center" wrapText="1"/>
      <protection hidden="1"/>
    </xf>
    <xf numFmtId="4" fontId="43" fillId="14" borderId="9" xfId="0" applyNumberFormat="1" applyFont="1" applyFill="1" applyBorder="1" applyAlignment="1" applyProtection="1">
      <alignment vertical="center"/>
      <protection hidden="1"/>
    </xf>
    <xf numFmtId="0" fontId="10" fillId="5" borderId="1" xfId="0" applyFont="1" applyFill="1" applyBorder="1" applyAlignment="1" applyProtection="1">
      <alignment horizontal="left" vertical="center" wrapText="1"/>
      <protection locked="0"/>
    </xf>
    <xf numFmtId="174" fontId="44" fillId="5" borderId="1" xfId="0" applyNumberFormat="1" applyFont="1" applyFill="1" applyBorder="1" applyAlignment="1" applyProtection="1">
      <alignment horizontal="center" vertical="center" wrapText="1"/>
      <protection locked="0"/>
    </xf>
    <xf numFmtId="3" fontId="35" fillId="3" borderId="9" xfId="1" applyNumberFormat="1" applyFont="1" applyFill="1" applyBorder="1" applyAlignment="1" applyProtection="1">
      <alignment horizontal="center" vertical="center" wrapText="1"/>
      <protection hidden="1"/>
    </xf>
    <xf numFmtId="4" fontId="35" fillId="3" borderId="44" xfId="0" applyNumberFormat="1" applyFont="1" applyFill="1" applyBorder="1" applyAlignment="1" applyProtection="1">
      <alignment horizontal="center" vertical="center"/>
      <protection hidden="1"/>
    </xf>
    <xf numFmtId="0" fontId="2" fillId="2" borderId="63" xfId="0"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horizontal="center" vertical="center" wrapText="1"/>
      <protection hidden="1"/>
    </xf>
    <xf numFmtId="0" fontId="11" fillId="6" borderId="65" xfId="0" applyFont="1" applyFill="1" applyBorder="1" applyAlignment="1" applyProtection="1">
      <alignment horizontal="center"/>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protection hidden="1"/>
    </xf>
    <xf numFmtId="4" fontId="45" fillId="3" borderId="1" xfId="0" applyNumberFormat="1" applyFont="1" applyFill="1" applyBorder="1" applyAlignment="1" applyProtection="1">
      <alignment horizontal="center" vertical="center"/>
      <protection hidden="1"/>
    </xf>
    <xf numFmtId="4" fontId="45" fillId="3" borderId="4" xfId="0" applyNumberFormat="1" applyFont="1" applyFill="1" applyBorder="1" applyAlignment="1" applyProtection="1">
      <alignment horizontal="center" vertical="center"/>
      <protection hidden="1"/>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0" xfId="0" applyFont="1" applyAlignment="1" applyProtection="1">
      <alignment horizontal="center" vertical="center" wrapText="1"/>
      <protection hidden="1"/>
    </xf>
    <xf numFmtId="0" fontId="35" fillId="0" borderId="3" xfId="0" applyFont="1" applyBorder="1" applyAlignment="1" applyProtection="1">
      <alignment horizontal="center"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Alignment="1" applyProtection="1">
      <alignment horizontal="center" vertical="center" wrapText="1"/>
      <protection hidden="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6" fontId="15" fillId="9" borderId="1" xfId="2" applyNumberFormat="1" applyFont="1" applyFill="1" applyBorder="1" applyAlignment="1" applyProtection="1">
      <alignment horizontal="center" vertical="center"/>
      <protection hidden="1"/>
    </xf>
    <xf numFmtId="166" fontId="15" fillId="9" borderId="2" xfId="2" applyNumberFormat="1" applyFont="1" applyFill="1" applyBorder="1" applyAlignment="1" applyProtection="1">
      <alignment horizontal="center" vertical="center"/>
      <protection hidden="1"/>
    </xf>
    <xf numFmtId="166"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6"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6"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6"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5" fillId="5" borderId="23" xfId="0" applyFont="1" applyFill="1" applyBorder="1" applyAlignment="1" applyProtection="1">
      <alignment horizontal="right" vertical="center" wrapText="1"/>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6" borderId="55"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cellXfs>
  <cellStyles count="4">
    <cellStyle name="Comma" xfId="2" builtinId="3"/>
    <cellStyle name="Hyperlink" xfId="3" builtinId="8"/>
    <cellStyle name="Normal" xfId="0" builtinId="0"/>
    <cellStyle name="Percent" xfId="1" builtinId="5"/>
  </cellStyles>
  <dxfs count="12">
    <dxf>
      <font>
        <b/>
        <i val="0"/>
        <color rgb="FFFFFF00"/>
      </font>
      <fill>
        <patternFill>
          <fgColor rgb="FFFF0000"/>
          <bgColor rgb="FFFF0000"/>
        </patternFill>
      </fill>
    </dxf>
    <dxf>
      <font>
        <b/>
        <i val="0"/>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1429043</xdr:colOff>
      <xdr:row>6</xdr:row>
      <xdr:rowOff>65275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80</xdr:row>
      <xdr:rowOff>43963</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3811</xdr:colOff>
      <xdr:row>39</xdr:row>
      <xdr:rowOff>220184</xdr:rowOff>
    </xdr:from>
    <xdr:to>
      <xdr:col>3</xdr:col>
      <xdr:colOff>10</xdr:colOff>
      <xdr:row>40</xdr:row>
      <xdr:rowOff>495300</xdr:rowOff>
    </xdr:to>
    <xdr:cxnSp macro="">
      <xdr:nvCxnSpPr>
        <xdr:cNvPr id="13" name="12 - Γωνιακή σύνδεση">
          <a:extLst>
            <a:ext uri="{FF2B5EF4-FFF2-40B4-BE49-F238E27FC236}">
              <a16:creationId xmlns:a16="http://schemas.microsoft.com/office/drawing/2014/main" id="{00000000-0008-0000-0100-00000D000000}"/>
            </a:ext>
          </a:extLst>
        </xdr:cNvPr>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39</xdr:row>
      <xdr:rowOff>217710</xdr:rowOff>
    </xdr:from>
    <xdr:to>
      <xdr:col>3</xdr:col>
      <xdr:colOff>6</xdr:colOff>
      <xdr:row>41</xdr:row>
      <xdr:rowOff>266699</xdr:rowOff>
    </xdr:to>
    <xdr:cxnSp macro="">
      <xdr:nvCxnSpPr>
        <xdr:cNvPr id="19" name="18 - Γωνιακή σύνδεση">
          <a:extLst>
            <a:ext uri="{FF2B5EF4-FFF2-40B4-BE49-F238E27FC236}">
              <a16:creationId xmlns:a16="http://schemas.microsoft.com/office/drawing/2014/main" id="{00000000-0008-0000-0100-000013000000}"/>
            </a:ext>
          </a:extLst>
        </xdr:cNvPr>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58"/>
  <sheetViews>
    <sheetView view="pageBreakPreview" zoomScale="130" zoomScaleNormal="130" zoomScaleSheetLayoutView="130" workbookViewId="0">
      <selection activeCell="A11" sqref="A11"/>
    </sheetView>
  </sheetViews>
  <sheetFormatPr defaultColWidth="9.140625" defaultRowHeight="15"/>
  <cols>
    <col min="1" max="1" width="9.140625" style="1" customWidth="1"/>
    <col min="2" max="10" width="9.140625" style="1"/>
    <col min="11" max="11" width="21.5703125" style="1" customWidth="1"/>
    <col min="12" max="16384" width="9.140625" style="1"/>
  </cols>
  <sheetData>
    <row r="8" spans="1:11" ht="18.75">
      <c r="A8" s="366" t="s">
        <v>0</v>
      </c>
      <c r="B8" s="366"/>
      <c r="C8" s="366"/>
      <c r="D8" s="366"/>
      <c r="E8" s="366"/>
      <c r="F8" s="366"/>
      <c r="G8" s="366"/>
      <c r="H8" s="366"/>
      <c r="I8" s="366"/>
      <c r="J8" s="366"/>
      <c r="K8" s="366"/>
    </row>
    <row r="9" spans="1:11" ht="6" customHeight="1"/>
    <row r="10" spans="1:11">
      <c r="A10" s="257" t="s">
        <v>1</v>
      </c>
      <c r="B10" s="258"/>
      <c r="C10" s="258"/>
      <c r="D10" s="258"/>
      <c r="E10" s="258"/>
      <c r="F10" s="258"/>
      <c r="G10" s="258"/>
      <c r="H10" s="258"/>
      <c r="I10" s="258"/>
      <c r="J10" s="258"/>
      <c r="K10" s="258"/>
    </row>
    <row r="11" spans="1:11">
      <c r="A11" s="258" t="s">
        <v>2</v>
      </c>
      <c r="B11" s="258"/>
      <c r="C11" s="258"/>
      <c r="D11" s="258"/>
      <c r="E11" s="258"/>
      <c r="F11" s="258"/>
      <c r="G11" s="258"/>
      <c r="H11" s="258"/>
      <c r="I11" s="258"/>
      <c r="J11" s="258"/>
      <c r="K11" s="258"/>
    </row>
    <row r="12" spans="1:11">
      <c r="A12" s="258" t="s">
        <v>3</v>
      </c>
      <c r="B12" s="258"/>
      <c r="C12" s="258"/>
      <c r="D12" s="258"/>
      <c r="E12" s="258"/>
      <c r="F12" s="258"/>
      <c r="G12" s="258"/>
      <c r="H12" s="258"/>
      <c r="I12" s="258"/>
      <c r="J12" s="258"/>
      <c r="K12" s="258"/>
    </row>
    <row r="13" spans="1:11" ht="6" customHeight="1"/>
    <row r="14" spans="1:11">
      <c r="A14" s="257" t="s">
        <v>4</v>
      </c>
      <c r="B14" s="258"/>
      <c r="C14" s="258"/>
      <c r="D14" s="258"/>
      <c r="E14" s="258"/>
      <c r="F14" s="258"/>
      <c r="G14" s="258"/>
      <c r="H14" s="258"/>
      <c r="I14" s="258"/>
      <c r="J14" s="258"/>
      <c r="K14" s="258"/>
    </row>
    <row r="15" spans="1:11">
      <c r="A15" s="258" t="s">
        <v>5</v>
      </c>
      <c r="B15" s="258"/>
      <c r="C15" s="258"/>
      <c r="D15" s="258"/>
      <c r="E15" s="258"/>
      <c r="F15" s="258"/>
      <c r="G15" s="258"/>
      <c r="H15" s="258"/>
      <c r="I15" s="258"/>
      <c r="J15" s="258"/>
      <c r="K15" s="258"/>
    </row>
    <row r="16" spans="1:11">
      <c r="A16" s="258" t="s">
        <v>6</v>
      </c>
      <c r="B16" s="258"/>
      <c r="C16" s="258"/>
      <c r="D16" s="258"/>
      <c r="E16" s="258"/>
      <c r="F16" s="258"/>
      <c r="G16" s="258"/>
      <c r="H16" s="258"/>
      <c r="I16" s="258"/>
      <c r="J16" s="258"/>
      <c r="K16" s="258"/>
    </row>
    <row r="17" spans="1:11">
      <c r="A17" s="258" t="s">
        <v>7</v>
      </c>
      <c r="B17" s="258"/>
      <c r="C17" s="258"/>
      <c r="D17" s="258"/>
      <c r="E17" s="258"/>
      <c r="F17" s="258"/>
      <c r="G17" s="258"/>
      <c r="H17" s="258"/>
      <c r="I17" s="258"/>
      <c r="J17" s="258"/>
      <c r="K17" s="258"/>
    </row>
    <row r="18" spans="1:11">
      <c r="A18" s="258" t="s">
        <v>8</v>
      </c>
      <c r="B18" s="258"/>
      <c r="C18" s="258"/>
      <c r="D18" s="258"/>
      <c r="E18" s="258"/>
      <c r="F18" s="258"/>
      <c r="G18" s="258"/>
      <c r="H18" s="258"/>
      <c r="I18" s="258"/>
      <c r="J18" s="258"/>
      <c r="K18" s="258"/>
    </row>
    <row r="19" spans="1:11">
      <c r="A19" s="258" t="s">
        <v>9</v>
      </c>
      <c r="B19" s="258"/>
      <c r="C19" s="258"/>
      <c r="D19" s="258"/>
      <c r="E19" s="258"/>
      <c r="F19" s="258"/>
      <c r="G19" s="258"/>
      <c r="H19" s="258"/>
      <c r="I19" s="258"/>
      <c r="J19" s="258"/>
      <c r="K19" s="258"/>
    </row>
    <row r="20" spans="1:11">
      <c r="A20" s="258" t="s">
        <v>10</v>
      </c>
      <c r="B20" s="258"/>
      <c r="C20" s="258"/>
      <c r="D20" s="258"/>
      <c r="E20" s="258"/>
      <c r="F20" s="258"/>
      <c r="G20" s="258"/>
      <c r="H20" s="258"/>
      <c r="I20" s="258"/>
      <c r="J20" s="258"/>
      <c r="K20" s="258"/>
    </row>
    <row r="21" spans="1:11">
      <c r="A21" s="258" t="s">
        <v>11</v>
      </c>
      <c r="B21" s="258"/>
      <c r="C21" s="258"/>
      <c r="D21" s="258"/>
      <c r="E21" s="258"/>
      <c r="F21" s="258"/>
      <c r="G21" s="258"/>
      <c r="H21" s="258"/>
      <c r="I21" s="258"/>
      <c r="J21" s="258"/>
      <c r="K21" s="258"/>
    </row>
    <row r="22" spans="1:11">
      <c r="A22" s="258" t="s">
        <v>12</v>
      </c>
      <c r="B22" s="258"/>
      <c r="C22" s="258"/>
      <c r="D22" s="258"/>
      <c r="E22" s="258"/>
      <c r="F22" s="258"/>
      <c r="G22" s="258"/>
      <c r="H22" s="258"/>
      <c r="I22" s="258"/>
      <c r="J22" s="258"/>
      <c r="K22" s="258"/>
    </row>
    <row r="23" spans="1:11">
      <c r="A23" s="258" t="s">
        <v>13</v>
      </c>
      <c r="B23" s="258"/>
      <c r="C23" s="258"/>
      <c r="D23" s="258"/>
      <c r="E23" s="258"/>
      <c r="F23" s="258"/>
      <c r="G23" s="258"/>
      <c r="H23" s="258"/>
      <c r="I23" s="258"/>
      <c r="J23" s="258"/>
      <c r="K23" s="258"/>
    </row>
    <row r="24" spans="1:11">
      <c r="A24" s="258" t="s">
        <v>14</v>
      </c>
      <c r="B24" s="258"/>
      <c r="C24" s="258"/>
      <c r="D24" s="258"/>
      <c r="E24" s="258"/>
      <c r="F24" s="258"/>
      <c r="G24" s="258"/>
      <c r="H24" s="258"/>
      <c r="I24" s="258"/>
      <c r="J24" s="258"/>
      <c r="K24" s="258"/>
    </row>
    <row r="25" spans="1:11" ht="6" customHeight="1">
      <c r="A25" s="258"/>
      <c r="B25" s="258"/>
      <c r="C25" s="258"/>
      <c r="D25" s="258"/>
      <c r="E25" s="258"/>
      <c r="F25" s="258"/>
      <c r="G25" s="258"/>
      <c r="H25" s="258"/>
      <c r="I25" s="258"/>
      <c r="J25" s="258"/>
      <c r="K25" s="258"/>
    </row>
    <row r="26" spans="1:11">
      <c r="A26" s="257" t="s">
        <v>15</v>
      </c>
      <c r="B26" s="258"/>
      <c r="C26" s="258"/>
      <c r="D26" s="258"/>
      <c r="E26" s="258"/>
      <c r="F26" s="258"/>
      <c r="G26" s="258"/>
      <c r="H26" s="258"/>
      <c r="I26" s="258"/>
      <c r="J26" s="258"/>
      <c r="K26" s="258"/>
    </row>
    <row r="27" spans="1:11">
      <c r="A27" s="258" t="s">
        <v>16</v>
      </c>
      <c r="B27" s="258"/>
      <c r="C27" s="258"/>
      <c r="D27" s="258"/>
      <c r="E27" s="258"/>
      <c r="F27" s="258"/>
      <c r="G27" s="258"/>
      <c r="H27" s="258"/>
      <c r="I27" s="258"/>
      <c r="J27" s="258"/>
      <c r="K27" s="258"/>
    </row>
    <row r="28" spans="1:11">
      <c r="A28" s="258" t="s">
        <v>17</v>
      </c>
      <c r="B28" s="258"/>
      <c r="C28" s="258"/>
      <c r="D28" s="258"/>
      <c r="E28" s="258"/>
      <c r="F28" s="258"/>
      <c r="G28" s="258"/>
      <c r="H28" s="258"/>
      <c r="I28" s="258"/>
      <c r="J28" s="258"/>
      <c r="K28" s="258"/>
    </row>
    <row r="29" spans="1:11">
      <c r="A29" s="258" t="s">
        <v>18</v>
      </c>
      <c r="B29" s="258"/>
      <c r="C29" s="258"/>
      <c r="D29" s="258"/>
      <c r="E29" s="258"/>
      <c r="F29" s="258"/>
      <c r="G29" s="258"/>
      <c r="H29" s="258"/>
      <c r="I29" s="258"/>
      <c r="J29" s="258"/>
      <c r="K29" s="258"/>
    </row>
    <row r="30" spans="1:11" ht="6" customHeight="1">
      <c r="A30" s="258"/>
      <c r="B30" s="258"/>
      <c r="C30" s="258"/>
      <c r="D30" s="258"/>
      <c r="E30" s="258"/>
      <c r="F30" s="258"/>
      <c r="G30" s="258"/>
      <c r="H30" s="258"/>
      <c r="I30" s="258"/>
      <c r="J30" s="258"/>
      <c r="K30" s="258"/>
    </row>
    <row r="31" spans="1:11">
      <c r="A31" s="257" t="s">
        <v>19</v>
      </c>
      <c r="B31" s="258"/>
      <c r="C31" s="258"/>
      <c r="D31" s="258"/>
      <c r="E31" s="258"/>
      <c r="F31" s="258"/>
      <c r="G31" s="258"/>
      <c r="H31" s="258"/>
      <c r="I31" s="258"/>
      <c r="J31" s="258"/>
      <c r="K31" s="258"/>
    </row>
    <row r="32" spans="1:11">
      <c r="A32" s="258" t="s">
        <v>20</v>
      </c>
      <c r="B32" s="258"/>
      <c r="C32" s="258"/>
      <c r="D32" s="258"/>
      <c r="E32" s="258"/>
      <c r="F32" s="258"/>
      <c r="G32" s="258"/>
      <c r="H32" s="258"/>
      <c r="I32" s="258"/>
      <c r="J32" s="258"/>
      <c r="K32" s="258"/>
    </row>
    <row r="33" spans="1:11">
      <c r="A33" s="258" t="s">
        <v>21</v>
      </c>
      <c r="B33" s="258"/>
      <c r="C33" s="258"/>
      <c r="D33" s="258"/>
      <c r="E33" s="258"/>
      <c r="F33" s="258"/>
      <c r="G33" s="258"/>
      <c r="H33" s="258"/>
      <c r="I33" s="258"/>
      <c r="J33" s="258"/>
      <c r="K33" s="258"/>
    </row>
    <row r="34" spans="1:11">
      <c r="A34" s="258" t="s">
        <v>22</v>
      </c>
      <c r="B34" s="258"/>
      <c r="C34" s="258"/>
      <c r="D34" s="258"/>
      <c r="E34" s="258"/>
      <c r="F34" s="258"/>
      <c r="G34" s="258"/>
      <c r="H34" s="258"/>
      <c r="I34" s="258"/>
      <c r="J34" s="258"/>
      <c r="K34" s="258"/>
    </row>
    <row r="35" spans="1:11" ht="6" customHeight="1">
      <c r="A35" s="258"/>
      <c r="B35" s="258"/>
      <c r="C35" s="258"/>
      <c r="D35" s="258"/>
      <c r="E35" s="258"/>
      <c r="F35" s="258"/>
      <c r="G35" s="258"/>
      <c r="H35" s="258"/>
      <c r="I35" s="258"/>
      <c r="J35" s="258"/>
      <c r="K35" s="258"/>
    </row>
    <row r="36" spans="1:11">
      <c r="A36" s="257" t="s">
        <v>23</v>
      </c>
      <c r="B36" s="258"/>
      <c r="C36" s="258"/>
      <c r="D36" s="258"/>
      <c r="E36" s="258"/>
      <c r="F36" s="258"/>
      <c r="G36" s="258"/>
      <c r="H36" s="258"/>
      <c r="I36" s="258"/>
      <c r="J36" s="258"/>
      <c r="K36" s="258"/>
    </row>
    <row r="37" spans="1:11">
      <c r="A37" s="258" t="s">
        <v>24</v>
      </c>
      <c r="B37" s="258"/>
      <c r="C37" s="258"/>
      <c r="D37" s="258"/>
      <c r="E37" s="258"/>
      <c r="F37" s="258"/>
      <c r="G37" s="258"/>
      <c r="H37" s="258"/>
      <c r="I37" s="258"/>
      <c r="J37" s="258"/>
      <c r="K37" s="258"/>
    </row>
    <row r="38" spans="1:11">
      <c r="A38" s="258" t="s">
        <v>25</v>
      </c>
      <c r="B38" s="258"/>
      <c r="C38" s="258"/>
      <c r="D38" s="258"/>
      <c r="E38" s="258"/>
      <c r="F38" s="258"/>
      <c r="G38" s="258"/>
      <c r="H38" s="258"/>
      <c r="I38" s="258"/>
      <c r="J38" s="258"/>
      <c r="K38" s="258"/>
    </row>
    <row r="39" spans="1:11" ht="6" customHeight="1">
      <c r="A39" s="258"/>
      <c r="B39" s="258"/>
      <c r="C39" s="258"/>
      <c r="D39" s="258"/>
      <c r="E39" s="258"/>
      <c r="F39" s="258"/>
      <c r="G39" s="258"/>
      <c r="H39" s="258"/>
      <c r="I39" s="258"/>
      <c r="J39" s="258"/>
      <c r="K39" s="258"/>
    </row>
    <row r="40" spans="1:11">
      <c r="A40" s="257" t="s">
        <v>26</v>
      </c>
      <c r="B40" s="258"/>
      <c r="C40" s="258"/>
      <c r="D40" s="258"/>
      <c r="E40" s="258"/>
      <c r="F40" s="258"/>
      <c r="G40" s="258"/>
      <c r="H40" s="258"/>
      <c r="I40" s="258"/>
      <c r="J40" s="258"/>
      <c r="K40" s="258"/>
    </row>
    <row r="41" spans="1:11">
      <c r="A41" s="258" t="s">
        <v>27</v>
      </c>
      <c r="B41" s="258"/>
      <c r="C41" s="258"/>
      <c r="D41" s="258"/>
      <c r="E41" s="258"/>
      <c r="F41" s="258"/>
      <c r="G41" s="258"/>
      <c r="H41" s="258"/>
      <c r="I41" s="258"/>
      <c r="J41" s="258"/>
      <c r="K41" s="258"/>
    </row>
    <row r="42" spans="1:11">
      <c r="A42" s="258" t="s">
        <v>28</v>
      </c>
      <c r="B42" s="258"/>
      <c r="C42" s="258"/>
      <c r="D42" s="258"/>
      <c r="E42" s="258"/>
      <c r="F42" s="258"/>
      <c r="G42" s="258"/>
      <c r="H42" s="258"/>
      <c r="I42" s="258"/>
      <c r="J42" s="258"/>
      <c r="K42" s="258"/>
    </row>
    <row r="43" spans="1:11">
      <c r="A43" s="258" t="s">
        <v>29</v>
      </c>
      <c r="B43" s="258"/>
      <c r="C43" s="258"/>
      <c r="D43" s="258"/>
      <c r="E43" s="258"/>
      <c r="F43" s="258"/>
      <c r="G43" s="258"/>
      <c r="H43" s="258"/>
      <c r="I43" s="258"/>
      <c r="J43" s="258"/>
      <c r="K43" s="258"/>
    </row>
    <row r="44" spans="1:11">
      <c r="A44" s="258" t="s">
        <v>30</v>
      </c>
      <c r="B44" s="258"/>
      <c r="C44" s="258"/>
      <c r="D44" s="258"/>
      <c r="E44" s="258"/>
      <c r="F44" s="258"/>
      <c r="G44" s="258"/>
      <c r="H44" s="258"/>
      <c r="I44" s="258"/>
      <c r="J44" s="258"/>
      <c r="K44" s="258"/>
    </row>
    <row r="45" spans="1:11">
      <c r="A45" s="258" t="s">
        <v>31</v>
      </c>
      <c r="B45" s="258"/>
      <c r="C45" s="258"/>
      <c r="D45" s="258"/>
      <c r="E45" s="258"/>
      <c r="F45" s="258"/>
      <c r="G45" s="258"/>
      <c r="H45" s="258"/>
      <c r="I45" s="258"/>
      <c r="J45" s="258"/>
      <c r="K45" s="258"/>
    </row>
    <row r="46" spans="1:11" ht="6" customHeight="1">
      <c r="A46" s="258"/>
      <c r="B46" s="258"/>
      <c r="C46" s="258"/>
      <c r="D46" s="258"/>
      <c r="E46" s="258"/>
      <c r="F46" s="258"/>
      <c r="G46" s="258"/>
      <c r="H46" s="258"/>
      <c r="I46" s="258"/>
      <c r="J46" s="258"/>
      <c r="K46" s="258"/>
    </row>
    <row r="47" spans="1:11">
      <c r="A47" s="257" t="s">
        <v>32</v>
      </c>
      <c r="B47" s="258"/>
      <c r="C47" s="258"/>
      <c r="D47" s="258"/>
      <c r="E47" s="258"/>
      <c r="F47" s="258"/>
      <c r="G47" s="258"/>
      <c r="H47" s="258"/>
      <c r="I47" s="258"/>
      <c r="J47" s="258"/>
      <c r="K47" s="258"/>
    </row>
    <row r="48" spans="1:11">
      <c r="A48" s="258" t="s">
        <v>33</v>
      </c>
      <c r="B48" s="258"/>
      <c r="C48" s="258"/>
      <c r="D48" s="258"/>
      <c r="E48" s="258"/>
      <c r="F48" s="258"/>
      <c r="G48" s="258"/>
      <c r="H48" s="258"/>
      <c r="I48" s="258"/>
      <c r="J48" s="258"/>
      <c r="K48" s="258"/>
    </row>
    <row r="49" spans="1:11">
      <c r="A49" s="258" t="s">
        <v>34</v>
      </c>
      <c r="B49" s="258"/>
      <c r="C49" s="258"/>
      <c r="D49" s="258"/>
      <c r="E49" s="258"/>
      <c r="F49" s="258"/>
      <c r="G49" s="258"/>
      <c r="H49" s="258"/>
      <c r="I49" s="258"/>
      <c r="J49" s="258"/>
      <c r="K49" s="258"/>
    </row>
    <row r="50" spans="1:11" ht="6" customHeight="1">
      <c r="A50" s="258"/>
      <c r="B50" s="258"/>
      <c r="C50" s="258"/>
      <c r="D50" s="258"/>
      <c r="E50" s="258"/>
      <c r="F50" s="258"/>
      <c r="G50" s="258"/>
      <c r="H50" s="258"/>
      <c r="I50" s="258"/>
      <c r="J50" s="258"/>
      <c r="K50" s="258"/>
    </row>
    <row r="51" spans="1:11">
      <c r="A51" s="257" t="s">
        <v>35</v>
      </c>
      <c r="B51" s="258"/>
      <c r="C51" s="258"/>
      <c r="D51" s="258"/>
      <c r="E51" s="258"/>
      <c r="F51" s="258"/>
      <c r="G51" s="258"/>
      <c r="H51" s="258"/>
      <c r="I51" s="258"/>
      <c r="J51" s="258"/>
      <c r="K51" s="258"/>
    </row>
    <row r="52" spans="1:11">
      <c r="A52" s="258" t="s">
        <v>33</v>
      </c>
      <c r="B52" s="258"/>
      <c r="C52" s="258"/>
      <c r="D52" s="258"/>
      <c r="E52" s="258"/>
      <c r="F52" s="258"/>
      <c r="G52" s="258"/>
      <c r="H52" s="258"/>
      <c r="I52" s="258"/>
      <c r="J52" s="258"/>
      <c r="K52" s="258"/>
    </row>
    <row r="53" spans="1:11" ht="6" customHeight="1">
      <c r="A53" s="258"/>
      <c r="B53" s="258"/>
      <c r="C53" s="258"/>
      <c r="D53" s="258"/>
      <c r="E53" s="258"/>
      <c r="F53" s="258"/>
      <c r="G53" s="258"/>
      <c r="H53" s="258"/>
      <c r="I53" s="258"/>
      <c r="J53" s="258"/>
      <c r="K53" s="258"/>
    </row>
    <row r="54" spans="1:11">
      <c r="A54" s="257" t="s">
        <v>36</v>
      </c>
      <c r="B54" s="258"/>
      <c r="C54" s="258"/>
      <c r="D54" s="258"/>
      <c r="E54" s="258"/>
      <c r="F54" s="258"/>
      <c r="G54" s="258"/>
      <c r="H54" s="258"/>
      <c r="I54" s="258"/>
      <c r="J54" s="258"/>
      <c r="K54" s="258"/>
    </row>
    <row r="55" spans="1:11">
      <c r="A55" s="258" t="s">
        <v>37</v>
      </c>
      <c r="B55" s="258"/>
      <c r="C55" s="258"/>
      <c r="D55" s="258"/>
      <c r="E55" s="258"/>
      <c r="F55" s="258"/>
      <c r="G55" s="258"/>
      <c r="H55" s="258"/>
      <c r="I55" s="258"/>
      <c r="J55" s="258"/>
      <c r="K55" s="258"/>
    </row>
    <row r="56" spans="1:11">
      <c r="A56" s="258" t="s">
        <v>38</v>
      </c>
      <c r="B56" s="258"/>
      <c r="C56" s="258"/>
      <c r="D56" s="258"/>
      <c r="E56" s="258"/>
      <c r="F56" s="258"/>
      <c r="G56" s="258"/>
      <c r="H56" s="258"/>
      <c r="I56" s="258"/>
      <c r="J56" s="258"/>
      <c r="K56" s="258"/>
    </row>
    <row r="57" spans="1:11">
      <c r="A57" s="258" t="s">
        <v>39</v>
      </c>
      <c r="B57" s="258"/>
      <c r="C57" s="258"/>
      <c r="D57" s="258"/>
      <c r="E57" s="258"/>
      <c r="F57" s="258"/>
      <c r="G57" s="258"/>
      <c r="H57" s="258"/>
      <c r="I57" s="258"/>
      <c r="J57" s="258"/>
      <c r="K57" s="258"/>
    </row>
    <row r="58" spans="1:11">
      <c r="A58" s="258" t="s">
        <v>40</v>
      </c>
      <c r="B58" s="258"/>
      <c r="C58" s="258"/>
      <c r="D58" s="258"/>
      <c r="E58" s="258"/>
      <c r="F58" s="258"/>
      <c r="G58" s="258"/>
      <c r="H58" s="258"/>
      <c r="I58" s="258"/>
      <c r="J58" s="258"/>
      <c r="K58" s="258"/>
    </row>
    <row r="59" spans="1:11" ht="6" customHeight="1">
      <c r="A59" s="258"/>
      <c r="B59" s="258"/>
      <c r="C59" s="258"/>
      <c r="D59" s="258"/>
      <c r="E59" s="258"/>
      <c r="F59" s="258"/>
      <c r="G59" s="258"/>
      <c r="H59" s="258"/>
      <c r="I59" s="258"/>
      <c r="J59" s="258"/>
      <c r="K59" s="258"/>
    </row>
    <row r="60" spans="1:11">
      <c r="A60" s="257" t="s">
        <v>41</v>
      </c>
      <c r="B60" s="258"/>
      <c r="C60" s="258"/>
      <c r="D60" s="258"/>
      <c r="E60" s="258"/>
      <c r="F60" s="258"/>
      <c r="G60" s="258"/>
      <c r="H60" s="258"/>
      <c r="I60" s="258"/>
      <c r="J60" s="258"/>
      <c r="K60" s="258"/>
    </row>
    <row r="61" spans="1:11">
      <c r="A61" s="258" t="s">
        <v>37</v>
      </c>
      <c r="B61" s="258"/>
      <c r="C61" s="258"/>
      <c r="D61" s="258"/>
      <c r="E61" s="258"/>
      <c r="F61" s="258"/>
      <c r="G61" s="258"/>
      <c r="H61" s="258"/>
      <c r="I61" s="258"/>
      <c r="J61" s="258"/>
      <c r="K61" s="258"/>
    </row>
    <row r="62" spans="1:11">
      <c r="A62" s="258" t="s">
        <v>42</v>
      </c>
      <c r="B62" s="258"/>
      <c r="C62" s="258"/>
      <c r="D62" s="258"/>
      <c r="E62" s="258"/>
      <c r="F62" s="258"/>
      <c r="G62" s="258"/>
      <c r="H62" s="258"/>
      <c r="I62" s="258"/>
      <c r="J62" s="258"/>
      <c r="K62" s="258"/>
    </row>
    <row r="63" spans="1:11">
      <c r="A63" s="258" t="s">
        <v>43</v>
      </c>
      <c r="B63" s="258"/>
      <c r="C63" s="258"/>
      <c r="D63" s="258"/>
      <c r="E63" s="258"/>
      <c r="F63" s="258"/>
      <c r="G63" s="258"/>
      <c r="H63" s="258"/>
      <c r="I63" s="258"/>
      <c r="J63" s="258"/>
      <c r="K63" s="258"/>
    </row>
    <row r="64" spans="1:11" ht="6" customHeight="1">
      <c r="A64" s="258"/>
      <c r="B64" s="258"/>
      <c r="C64" s="258"/>
      <c r="D64" s="258"/>
      <c r="E64" s="258"/>
      <c r="F64" s="258"/>
      <c r="G64" s="258"/>
      <c r="H64" s="258"/>
      <c r="I64" s="258"/>
      <c r="J64" s="258"/>
      <c r="K64" s="258"/>
    </row>
    <row r="65" spans="1:11">
      <c r="A65" s="257" t="s">
        <v>44</v>
      </c>
      <c r="B65" s="258"/>
      <c r="C65" s="258"/>
      <c r="D65" s="258"/>
      <c r="E65" s="258"/>
      <c r="F65" s="258"/>
      <c r="G65" s="258"/>
      <c r="H65" s="258"/>
      <c r="I65" s="258"/>
      <c r="J65" s="258"/>
      <c r="K65" s="258"/>
    </row>
    <row r="66" spans="1:11">
      <c r="A66" s="258" t="s">
        <v>37</v>
      </c>
      <c r="B66" s="258"/>
      <c r="C66" s="258"/>
      <c r="D66" s="258"/>
      <c r="E66" s="258"/>
      <c r="F66" s="258"/>
      <c r="G66" s="258"/>
      <c r="H66" s="258"/>
      <c r="I66" s="258"/>
      <c r="J66" s="258"/>
      <c r="K66" s="258"/>
    </row>
    <row r="67" spans="1:11">
      <c r="A67" s="258" t="s">
        <v>45</v>
      </c>
      <c r="B67" s="258"/>
      <c r="C67" s="258"/>
      <c r="D67" s="258"/>
      <c r="E67" s="258"/>
      <c r="F67" s="258"/>
      <c r="G67" s="258"/>
      <c r="H67" s="258"/>
      <c r="I67" s="258"/>
      <c r="J67" s="258"/>
      <c r="K67" s="258"/>
    </row>
    <row r="68" spans="1:11" ht="6" customHeight="1">
      <c r="A68" s="258"/>
      <c r="B68" s="258"/>
      <c r="C68" s="258"/>
      <c r="D68" s="258"/>
      <c r="E68" s="258"/>
      <c r="F68" s="258"/>
      <c r="G68" s="258"/>
      <c r="H68" s="258"/>
      <c r="I68" s="258"/>
      <c r="J68" s="258"/>
      <c r="K68" s="258"/>
    </row>
    <row r="69" spans="1:11">
      <c r="A69" s="257" t="s">
        <v>46</v>
      </c>
      <c r="B69" s="258"/>
      <c r="C69" s="258"/>
      <c r="D69" s="258"/>
      <c r="E69" s="258"/>
      <c r="F69" s="258"/>
      <c r="G69" s="258"/>
      <c r="H69" s="258"/>
      <c r="I69" s="258"/>
      <c r="J69" s="258"/>
      <c r="K69" s="258"/>
    </row>
    <row r="70" spans="1:11">
      <c r="A70" s="258" t="s">
        <v>47</v>
      </c>
    </row>
    <row r="71" spans="1:11" ht="6" customHeight="1">
      <c r="A71" s="258"/>
      <c r="B71" s="258"/>
      <c r="C71" s="258"/>
      <c r="D71" s="258"/>
      <c r="E71" s="258"/>
      <c r="F71" s="258"/>
      <c r="G71" s="258"/>
      <c r="H71" s="258"/>
      <c r="I71" s="258"/>
      <c r="J71" s="258"/>
      <c r="K71" s="258"/>
    </row>
    <row r="72" spans="1:11">
      <c r="A72" s="257" t="s">
        <v>48</v>
      </c>
      <c r="B72" s="258"/>
      <c r="C72" s="258"/>
      <c r="D72" s="258"/>
      <c r="E72" s="258"/>
      <c r="F72" s="258"/>
      <c r="G72" s="258"/>
      <c r="H72" s="258"/>
      <c r="I72" s="258"/>
      <c r="J72" s="258"/>
      <c r="K72" s="258"/>
    </row>
    <row r="73" spans="1:11">
      <c r="A73" s="258" t="s">
        <v>49</v>
      </c>
    </row>
    <row r="74" spans="1:11">
      <c r="A74" s="258" t="s">
        <v>50</v>
      </c>
    </row>
    <row r="75" spans="1:11">
      <c r="A75" s="258" t="s">
        <v>51</v>
      </c>
    </row>
    <row r="76" spans="1:11" ht="6" customHeight="1">
      <c r="A76" s="258"/>
      <c r="B76" s="258"/>
      <c r="C76" s="258"/>
      <c r="D76" s="258"/>
      <c r="E76" s="258"/>
      <c r="F76" s="258"/>
      <c r="G76" s="258"/>
      <c r="H76" s="258"/>
      <c r="I76" s="258"/>
      <c r="J76" s="258"/>
      <c r="K76" s="258"/>
    </row>
    <row r="77" spans="1:11">
      <c r="A77" s="257" t="s">
        <v>52</v>
      </c>
      <c r="B77" s="258"/>
      <c r="C77" s="258"/>
      <c r="D77" s="258"/>
      <c r="E77" s="258"/>
      <c r="F77" s="258"/>
      <c r="G77" s="258"/>
      <c r="H77" s="258"/>
      <c r="I77" s="258"/>
      <c r="J77" s="258"/>
      <c r="K77" s="258"/>
    </row>
    <row r="78" spans="1:11">
      <c r="A78" s="258" t="s">
        <v>53</v>
      </c>
    </row>
    <row r="79" spans="1:11">
      <c r="A79" s="258" t="s">
        <v>54</v>
      </c>
    </row>
    <row r="88" spans="1:12" ht="18.75">
      <c r="A88" s="366" t="s">
        <v>55</v>
      </c>
      <c r="B88" s="366"/>
      <c r="C88" s="366"/>
      <c r="D88" s="366"/>
      <c r="E88" s="366"/>
      <c r="F88" s="366"/>
      <c r="G88" s="366"/>
      <c r="H88" s="366"/>
      <c r="I88" s="366"/>
      <c r="J88" s="366"/>
      <c r="K88" s="366"/>
    </row>
    <row r="89" spans="1:12" ht="6" customHeight="1"/>
    <row r="90" spans="1:12">
      <c r="A90" s="257" t="s">
        <v>56</v>
      </c>
      <c r="B90" s="258"/>
      <c r="C90" s="258"/>
      <c r="D90" s="258"/>
      <c r="E90" s="258"/>
      <c r="F90" s="258"/>
      <c r="G90" s="258"/>
      <c r="H90" s="258"/>
      <c r="I90" s="258"/>
      <c r="J90" s="258"/>
      <c r="K90" s="258"/>
      <c r="L90" s="354"/>
    </row>
    <row r="91" spans="1:12">
      <c r="A91" s="258" t="s">
        <v>57</v>
      </c>
      <c r="B91" s="258"/>
      <c r="C91" s="258"/>
      <c r="D91" s="258"/>
      <c r="E91" s="258"/>
      <c r="F91" s="258"/>
      <c r="G91" s="258"/>
      <c r="H91" s="258"/>
      <c r="I91" s="258"/>
      <c r="J91" s="258"/>
      <c r="K91" s="258"/>
      <c r="L91" s="354"/>
    </row>
    <row r="92" spans="1:12">
      <c r="A92" s="258" t="s">
        <v>58</v>
      </c>
      <c r="B92" s="258"/>
      <c r="C92" s="258"/>
      <c r="D92" s="258"/>
      <c r="E92" s="258"/>
      <c r="F92" s="258"/>
      <c r="G92" s="258"/>
      <c r="H92" s="258"/>
      <c r="I92" s="258"/>
      <c r="J92" s="258"/>
      <c r="K92" s="258"/>
      <c r="L92" s="354"/>
    </row>
    <row r="93" spans="1:12" ht="6" customHeight="1">
      <c r="L93" s="354"/>
    </row>
    <row r="94" spans="1:12">
      <c r="A94" s="257" t="s">
        <v>59</v>
      </c>
      <c r="B94" s="258"/>
      <c r="C94" s="258"/>
      <c r="D94" s="258"/>
      <c r="E94" s="258"/>
      <c r="F94" s="258"/>
      <c r="G94" s="258"/>
      <c r="H94" s="258"/>
      <c r="I94" s="258"/>
      <c r="J94" s="258"/>
      <c r="K94" s="258"/>
      <c r="L94" s="354"/>
    </row>
    <row r="95" spans="1:12">
      <c r="A95" s="258" t="s">
        <v>60</v>
      </c>
      <c r="B95" s="258"/>
      <c r="C95" s="258"/>
      <c r="D95" s="258"/>
      <c r="E95" s="258"/>
      <c r="F95" s="258"/>
      <c r="G95" s="258"/>
      <c r="H95" s="258"/>
      <c r="I95" s="258"/>
      <c r="J95" s="258"/>
      <c r="K95" s="258"/>
      <c r="L95" s="354"/>
    </row>
    <row r="96" spans="1:12">
      <c r="A96" s="258" t="s">
        <v>61</v>
      </c>
      <c r="B96" s="258"/>
      <c r="C96" s="258"/>
      <c r="D96" s="258"/>
      <c r="E96" s="258"/>
      <c r="F96" s="258"/>
      <c r="G96" s="258"/>
      <c r="H96" s="258"/>
      <c r="I96" s="258"/>
      <c r="J96" s="258"/>
      <c r="K96" s="258"/>
      <c r="L96" s="354"/>
    </row>
    <row r="97" spans="1:12">
      <c r="A97" s="258" t="s">
        <v>62</v>
      </c>
      <c r="B97" s="258"/>
      <c r="C97" s="258"/>
      <c r="D97" s="258"/>
      <c r="E97" s="258"/>
      <c r="F97" s="258"/>
      <c r="G97" s="258"/>
      <c r="H97" s="258"/>
      <c r="I97" s="258"/>
      <c r="J97" s="258"/>
      <c r="K97" s="258"/>
      <c r="L97" s="354"/>
    </row>
    <row r="98" spans="1:12">
      <c r="A98" s="258" t="s">
        <v>63</v>
      </c>
      <c r="B98" s="258"/>
      <c r="C98" s="258"/>
      <c r="D98" s="258"/>
      <c r="E98" s="258"/>
      <c r="F98" s="258"/>
      <c r="G98" s="258"/>
      <c r="H98" s="258"/>
      <c r="I98" s="258"/>
      <c r="J98" s="258"/>
      <c r="K98" s="258"/>
      <c r="L98" s="354"/>
    </row>
    <row r="99" spans="1:12">
      <c r="A99" s="258" t="s">
        <v>64</v>
      </c>
      <c r="B99" s="258"/>
      <c r="C99" s="258"/>
      <c r="D99" s="258"/>
      <c r="E99" s="258"/>
      <c r="F99" s="258"/>
      <c r="G99" s="258"/>
      <c r="H99" s="258"/>
      <c r="I99" s="258"/>
      <c r="J99" s="258"/>
      <c r="K99" s="258"/>
      <c r="L99" s="354"/>
    </row>
    <row r="100" spans="1:12">
      <c r="A100" s="258" t="s">
        <v>65</v>
      </c>
      <c r="B100" s="258"/>
      <c r="C100" s="258"/>
      <c r="D100" s="258"/>
      <c r="E100" s="258"/>
      <c r="F100" s="258"/>
      <c r="G100" s="258"/>
      <c r="H100" s="258"/>
      <c r="I100" s="258"/>
      <c r="J100" s="258"/>
      <c r="K100" s="258"/>
      <c r="L100" s="354"/>
    </row>
    <row r="101" spans="1:12">
      <c r="A101" s="258" t="s">
        <v>66</v>
      </c>
      <c r="B101" s="258"/>
      <c r="C101" s="258"/>
      <c r="D101" s="258"/>
      <c r="E101" s="258"/>
      <c r="F101" s="258"/>
      <c r="G101" s="258"/>
      <c r="H101" s="258"/>
      <c r="I101" s="258"/>
      <c r="J101" s="258"/>
      <c r="K101" s="258"/>
      <c r="L101" s="354"/>
    </row>
    <row r="102" spans="1:12">
      <c r="A102" s="258" t="s">
        <v>67</v>
      </c>
      <c r="B102" s="258"/>
      <c r="C102" s="258"/>
      <c r="D102" s="258"/>
      <c r="E102" s="258"/>
      <c r="F102" s="258"/>
      <c r="G102" s="258"/>
      <c r="H102" s="258"/>
      <c r="I102" s="258"/>
      <c r="J102" s="258"/>
      <c r="K102" s="258"/>
      <c r="L102" s="354"/>
    </row>
    <row r="103" spans="1:12" ht="6" customHeight="1">
      <c r="A103" s="258"/>
      <c r="B103" s="258"/>
      <c r="C103" s="258"/>
      <c r="D103" s="258"/>
      <c r="E103" s="258"/>
      <c r="F103" s="258"/>
      <c r="G103" s="258"/>
      <c r="H103" s="258"/>
      <c r="I103" s="258"/>
      <c r="J103" s="258"/>
      <c r="K103" s="258"/>
      <c r="L103" s="354"/>
    </row>
    <row r="104" spans="1:12">
      <c r="A104" s="257" t="s">
        <v>68</v>
      </c>
      <c r="B104" s="258"/>
      <c r="C104" s="258"/>
      <c r="D104" s="258"/>
      <c r="E104" s="258"/>
      <c r="F104" s="258"/>
      <c r="G104" s="258"/>
      <c r="H104" s="258"/>
      <c r="I104" s="258"/>
      <c r="J104" s="258"/>
      <c r="K104" s="258"/>
      <c r="L104" s="354"/>
    </row>
    <row r="105" spans="1:12">
      <c r="A105" s="258" t="s">
        <v>69</v>
      </c>
      <c r="B105" s="258"/>
      <c r="C105" s="258"/>
      <c r="D105" s="258"/>
      <c r="E105" s="258"/>
      <c r="F105" s="258"/>
      <c r="G105" s="258"/>
      <c r="H105" s="258"/>
      <c r="I105" s="258"/>
      <c r="J105" s="258"/>
      <c r="K105" s="258"/>
      <c r="L105" s="354"/>
    </row>
    <row r="106" spans="1:12">
      <c r="A106" s="258" t="s">
        <v>70</v>
      </c>
      <c r="B106" s="258"/>
      <c r="C106" s="258"/>
      <c r="D106" s="258"/>
      <c r="E106" s="258"/>
      <c r="F106" s="258"/>
      <c r="G106" s="258"/>
      <c r="H106" s="258"/>
      <c r="I106" s="258"/>
      <c r="J106" s="258"/>
      <c r="K106" s="258"/>
      <c r="L106" s="354"/>
    </row>
    <row r="107" spans="1:12">
      <c r="A107" s="258" t="s">
        <v>71</v>
      </c>
      <c r="B107" s="258"/>
      <c r="C107" s="258"/>
      <c r="D107" s="258"/>
      <c r="E107" s="258"/>
      <c r="F107" s="258"/>
      <c r="G107" s="258"/>
      <c r="H107" s="258"/>
      <c r="I107" s="258"/>
      <c r="J107" s="258"/>
      <c r="K107" s="258"/>
      <c r="L107" s="354"/>
    </row>
    <row r="108" spans="1:12" ht="6" customHeight="1">
      <c r="A108" s="258"/>
      <c r="B108" s="258"/>
      <c r="C108" s="258"/>
      <c r="D108" s="258"/>
      <c r="E108" s="258"/>
      <c r="F108" s="258"/>
      <c r="G108" s="258"/>
      <c r="H108" s="258"/>
      <c r="I108" s="258"/>
      <c r="J108" s="258"/>
      <c r="K108" s="258"/>
      <c r="L108" s="354"/>
    </row>
    <row r="109" spans="1:12">
      <c r="A109" s="257" t="s">
        <v>72</v>
      </c>
      <c r="B109" s="258"/>
      <c r="C109" s="258"/>
      <c r="D109" s="258"/>
      <c r="E109" s="258"/>
      <c r="F109" s="258"/>
      <c r="G109" s="258"/>
      <c r="H109" s="258"/>
      <c r="I109" s="258"/>
      <c r="J109" s="258"/>
      <c r="K109" s="258"/>
      <c r="L109" s="354"/>
    </row>
    <row r="110" spans="1:12">
      <c r="A110" s="258" t="s">
        <v>73</v>
      </c>
      <c r="B110" s="258"/>
      <c r="C110" s="258"/>
      <c r="D110" s="258"/>
      <c r="E110" s="258"/>
      <c r="F110" s="258"/>
      <c r="G110" s="258"/>
      <c r="H110" s="258"/>
      <c r="I110" s="258"/>
      <c r="J110" s="258"/>
      <c r="K110" s="258"/>
      <c r="L110" s="354"/>
    </row>
    <row r="111" spans="1:12">
      <c r="A111" s="258" t="s">
        <v>74</v>
      </c>
      <c r="B111" s="258"/>
      <c r="C111" s="258"/>
      <c r="D111" s="258"/>
      <c r="E111" s="258"/>
      <c r="F111" s="258"/>
      <c r="G111" s="258"/>
      <c r="H111" s="258"/>
      <c r="I111" s="258"/>
      <c r="J111" s="258"/>
      <c r="K111" s="258"/>
      <c r="L111" s="354"/>
    </row>
    <row r="112" spans="1:12">
      <c r="A112" s="258" t="s">
        <v>75</v>
      </c>
      <c r="B112" s="258"/>
      <c r="C112" s="258"/>
      <c r="D112" s="258"/>
      <c r="E112" s="258"/>
      <c r="F112" s="258"/>
      <c r="G112" s="258"/>
      <c r="H112" s="258"/>
      <c r="I112" s="258"/>
      <c r="J112" s="258"/>
      <c r="K112" s="258"/>
      <c r="L112" s="354"/>
    </row>
    <row r="113" spans="1:12">
      <c r="A113" s="258" t="s">
        <v>76</v>
      </c>
      <c r="B113" s="258"/>
      <c r="C113" s="258"/>
      <c r="D113" s="258"/>
      <c r="E113" s="258"/>
      <c r="F113" s="258"/>
      <c r="G113" s="258"/>
      <c r="H113" s="258"/>
      <c r="I113" s="258"/>
      <c r="J113" s="258"/>
      <c r="K113" s="258"/>
      <c r="L113" s="354"/>
    </row>
    <row r="114" spans="1:12" ht="6" customHeight="1">
      <c r="A114" s="258"/>
      <c r="B114" s="258"/>
      <c r="C114" s="258"/>
      <c r="D114" s="258"/>
      <c r="E114" s="258"/>
      <c r="F114" s="258"/>
      <c r="G114" s="258"/>
      <c r="H114" s="258"/>
      <c r="I114" s="258"/>
      <c r="J114" s="258"/>
      <c r="K114" s="258"/>
      <c r="L114" s="354"/>
    </row>
    <row r="115" spans="1:12">
      <c r="A115" s="257" t="s">
        <v>77</v>
      </c>
      <c r="B115" s="258"/>
      <c r="C115" s="258"/>
      <c r="D115" s="258"/>
      <c r="E115" s="258"/>
      <c r="F115" s="258"/>
      <c r="G115" s="258"/>
      <c r="H115" s="258"/>
      <c r="I115" s="258"/>
      <c r="J115" s="258"/>
      <c r="K115" s="258"/>
      <c r="L115" s="354"/>
    </row>
    <row r="116" spans="1:12">
      <c r="A116" s="258" t="s">
        <v>78</v>
      </c>
      <c r="B116" s="258"/>
      <c r="C116" s="258"/>
      <c r="D116" s="258"/>
      <c r="E116" s="258"/>
      <c r="F116" s="258"/>
      <c r="G116" s="258"/>
      <c r="H116" s="258"/>
      <c r="I116" s="258"/>
      <c r="J116" s="258"/>
      <c r="K116" s="258"/>
      <c r="L116" s="354"/>
    </row>
    <row r="117" spans="1:12">
      <c r="A117" s="258" t="s">
        <v>79</v>
      </c>
      <c r="B117" s="258"/>
      <c r="C117" s="258"/>
      <c r="D117" s="258"/>
      <c r="E117" s="258"/>
      <c r="F117" s="258"/>
      <c r="G117" s="258"/>
      <c r="H117" s="258"/>
      <c r="I117" s="258"/>
      <c r="J117" s="258"/>
      <c r="K117" s="258"/>
      <c r="L117" s="354"/>
    </row>
    <row r="118" spans="1:12" ht="6" customHeight="1">
      <c r="A118" s="258"/>
      <c r="B118" s="258"/>
      <c r="C118" s="258"/>
      <c r="D118" s="258"/>
      <c r="E118" s="258"/>
      <c r="F118" s="258"/>
      <c r="G118" s="258"/>
      <c r="H118" s="258"/>
      <c r="I118" s="258"/>
      <c r="J118" s="258"/>
      <c r="K118" s="258"/>
      <c r="L118" s="354"/>
    </row>
    <row r="119" spans="1:12">
      <c r="A119" s="257" t="s">
        <v>80</v>
      </c>
      <c r="B119" s="258"/>
      <c r="C119" s="258"/>
      <c r="D119" s="258"/>
      <c r="E119" s="258"/>
      <c r="F119" s="258"/>
      <c r="G119" s="258"/>
      <c r="H119" s="258"/>
      <c r="I119" s="258"/>
      <c r="J119" s="258"/>
      <c r="K119" s="258"/>
      <c r="L119" s="354"/>
    </row>
    <row r="120" spans="1:12">
      <c r="A120" s="258" t="s">
        <v>81</v>
      </c>
      <c r="B120" s="258"/>
      <c r="C120" s="258"/>
      <c r="D120" s="258"/>
      <c r="E120" s="258"/>
      <c r="F120" s="258"/>
      <c r="G120" s="258"/>
      <c r="H120" s="258"/>
      <c r="I120" s="258"/>
      <c r="J120" s="258"/>
      <c r="K120" s="258"/>
      <c r="L120" s="354"/>
    </row>
    <row r="121" spans="1:12">
      <c r="A121" s="258" t="s">
        <v>82</v>
      </c>
      <c r="B121" s="258"/>
      <c r="C121" s="258"/>
      <c r="D121" s="258"/>
      <c r="E121" s="258"/>
      <c r="F121" s="258"/>
      <c r="G121" s="258"/>
      <c r="H121" s="258"/>
      <c r="I121" s="258"/>
      <c r="J121" s="258"/>
      <c r="K121" s="258"/>
      <c r="L121" s="354"/>
    </row>
    <row r="122" spans="1:12">
      <c r="A122" s="258" t="s">
        <v>83</v>
      </c>
      <c r="B122" s="258"/>
      <c r="C122" s="258"/>
      <c r="D122" s="258"/>
      <c r="E122" s="258"/>
      <c r="F122" s="258"/>
      <c r="G122" s="258"/>
      <c r="H122" s="258"/>
      <c r="I122" s="258"/>
      <c r="J122" s="258"/>
      <c r="K122" s="258"/>
      <c r="L122" s="354"/>
    </row>
    <row r="123" spans="1:12">
      <c r="A123" s="258" t="s">
        <v>84</v>
      </c>
      <c r="B123" s="258"/>
      <c r="C123" s="258"/>
      <c r="D123" s="258"/>
      <c r="E123" s="258"/>
      <c r="F123" s="258"/>
      <c r="G123" s="258"/>
      <c r="H123" s="258"/>
      <c r="I123" s="258"/>
      <c r="J123" s="258"/>
      <c r="K123" s="258"/>
      <c r="L123" s="354"/>
    </row>
    <row r="124" spans="1:12">
      <c r="A124" s="258" t="s">
        <v>85</v>
      </c>
      <c r="B124" s="258"/>
      <c r="C124" s="258"/>
      <c r="D124" s="258"/>
      <c r="E124" s="258"/>
      <c r="F124" s="258"/>
      <c r="G124" s="258"/>
      <c r="H124" s="258"/>
      <c r="I124" s="258"/>
      <c r="J124" s="258"/>
      <c r="K124" s="258"/>
      <c r="L124" s="354"/>
    </row>
    <row r="125" spans="1:12" ht="6" customHeight="1">
      <c r="A125" s="258"/>
      <c r="B125" s="258"/>
      <c r="C125" s="258"/>
      <c r="D125" s="258"/>
      <c r="E125" s="258"/>
      <c r="F125" s="258"/>
      <c r="G125" s="258"/>
      <c r="H125" s="258"/>
      <c r="I125" s="258"/>
      <c r="J125" s="258"/>
      <c r="K125" s="258"/>
      <c r="L125" s="354"/>
    </row>
    <row r="126" spans="1:12">
      <c r="A126" s="257" t="s">
        <v>86</v>
      </c>
      <c r="B126" s="258"/>
      <c r="C126" s="258"/>
      <c r="D126" s="258"/>
      <c r="E126" s="258"/>
      <c r="F126" s="258"/>
      <c r="G126" s="258"/>
      <c r="H126" s="258"/>
      <c r="I126" s="258"/>
      <c r="J126" s="258"/>
      <c r="K126" s="258"/>
      <c r="L126" s="354"/>
    </row>
    <row r="127" spans="1:12">
      <c r="A127" s="258" t="s">
        <v>87</v>
      </c>
      <c r="B127" s="258"/>
      <c r="C127" s="258"/>
      <c r="D127" s="258"/>
      <c r="E127" s="258"/>
      <c r="F127" s="258"/>
      <c r="G127" s="258"/>
      <c r="H127" s="258"/>
      <c r="I127" s="258"/>
      <c r="J127" s="258"/>
      <c r="K127" s="258"/>
      <c r="L127" s="354"/>
    </row>
    <row r="128" spans="1:12">
      <c r="A128" s="258" t="s">
        <v>88</v>
      </c>
      <c r="B128" s="258"/>
      <c r="C128" s="258"/>
      <c r="D128" s="258"/>
      <c r="E128" s="258"/>
      <c r="F128" s="258"/>
      <c r="G128" s="258"/>
      <c r="H128" s="258"/>
      <c r="I128" s="258"/>
      <c r="J128" s="258"/>
      <c r="K128" s="258"/>
      <c r="L128" s="354"/>
    </row>
    <row r="129" spans="1:12" ht="6" customHeight="1">
      <c r="A129" s="258"/>
      <c r="B129" s="258"/>
      <c r="C129" s="258"/>
      <c r="D129" s="258"/>
      <c r="E129" s="258"/>
      <c r="F129" s="258"/>
      <c r="G129" s="258"/>
      <c r="H129" s="258"/>
      <c r="I129" s="258"/>
      <c r="J129" s="258"/>
      <c r="K129" s="258"/>
      <c r="L129" s="354"/>
    </row>
    <row r="130" spans="1:12">
      <c r="A130" s="257" t="s">
        <v>89</v>
      </c>
      <c r="B130" s="258"/>
      <c r="C130" s="258"/>
      <c r="D130" s="258"/>
      <c r="E130" s="258"/>
      <c r="F130" s="258"/>
      <c r="G130" s="258"/>
      <c r="H130" s="258"/>
      <c r="I130" s="258"/>
      <c r="J130" s="258"/>
      <c r="K130" s="258"/>
      <c r="L130" s="354"/>
    </row>
    <row r="131" spans="1:12">
      <c r="A131" s="258" t="s">
        <v>90</v>
      </c>
      <c r="B131" s="258"/>
      <c r="C131" s="258"/>
      <c r="D131" s="258"/>
      <c r="E131" s="258"/>
      <c r="F131" s="258"/>
      <c r="G131" s="258"/>
      <c r="H131" s="258"/>
      <c r="I131" s="258"/>
      <c r="J131" s="258"/>
      <c r="K131" s="258"/>
      <c r="L131" s="354"/>
    </row>
    <row r="132" spans="1:12" ht="6" customHeight="1">
      <c r="A132" s="258"/>
      <c r="B132" s="258"/>
      <c r="C132" s="258"/>
      <c r="D132" s="258"/>
      <c r="E132" s="258"/>
      <c r="F132" s="258"/>
      <c r="G132" s="258"/>
      <c r="H132" s="258"/>
      <c r="I132" s="258"/>
      <c r="J132" s="258"/>
      <c r="K132" s="258"/>
      <c r="L132" s="354"/>
    </row>
    <row r="133" spans="1:12">
      <c r="A133" s="257" t="s">
        <v>91</v>
      </c>
      <c r="B133" s="258"/>
      <c r="C133" s="258"/>
      <c r="D133" s="258"/>
      <c r="E133" s="258"/>
      <c r="F133" s="258"/>
      <c r="G133" s="258"/>
      <c r="H133" s="258"/>
      <c r="I133" s="258"/>
      <c r="J133" s="258"/>
      <c r="K133" s="258"/>
      <c r="L133" s="354"/>
    </row>
    <row r="134" spans="1:12">
      <c r="A134" s="258" t="s">
        <v>92</v>
      </c>
      <c r="B134" s="258"/>
      <c r="C134" s="258"/>
      <c r="D134" s="258"/>
      <c r="E134" s="258"/>
      <c r="F134" s="258"/>
      <c r="G134" s="258"/>
      <c r="H134" s="258"/>
      <c r="I134" s="258"/>
      <c r="J134" s="258"/>
      <c r="K134" s="258"/>
      <c r="L134" s="354"/>
    </row>
    <row r="135" spans="1:12">
      <c r="A135" s="258" t="s">
        <v>93</v>
      </c>
      <c r="B135" s="258"/>
      <c r="C135" s="258"/>
      <c r="D135" s="258"/>
      <c r="E135" s="258"/>
      <c r="F135" s="258"/>
      <c r="G135" s="258"/>
      <c r="H135" s="258"/>
      <c r="I135" s="258"/>
      <c r="J135" s="258"/>
      <c r="K135" s="258"/>
      <c r="L135" s="354"/>
    </row>
    <row r="136" spans="1:12">
      <c r="A136" s="258" t="s">
        <v>94</v>
      </c>
      <c r="B136" s="258"/>
      <c r="C136" s="258"/>
      <c r="D136" s="258"/>
      <c r="E136" s="258"/>
      <c r="F136" s="258"/>
      <c r="G136" s="258"/>
      <c r="H136" s="258"/>
      <c r="I136" s="258"/>
      <c r="J136" s="258"/>
      <c r="K136" s="258"/>
      <c r="L136" s="354"/>
    </row>
    <row r="137" spans="1:12">
      <c r="A137" s="258" t="s">
        <v>95</v>
      </c>
      <c r="B137" s="258"/>
      <c r="C137" s="258"/>
      <c r="D137" s="258"/>
      <c r="E137" s="258"/>
      <c r="F137" s="258"/>
      <c r="G137" s="258"/>
      <c r="H137" s="258"/>
      <c r="I137" s="258"/>
      <c r="J137" s="258"/>
      <c r="K137" s="258"/>
      <c r="L137" s="354"/>
    </row>
    <row r="138" spans="1:12" ht="6" customHeight="1">
      <c r="A138" s="258"/>
      <c r="B138" s="258"/>
      <c r="C138" s="258"/>
      <c r="D138" s="258"/>
      <c r="E138" s="258"/>
      <c r="F138" s="258"/>
      <c r="G138" s="258"/>
      <c r="H138" s="258"/>
      <c r="I138" s="258"/>
      <c r="J138" s="258"/>
      <c r="K138" s="258"/>
      <c r="L138" s="354"/>
    </row>
    <row r="139" spans="1:12">
      <c r="A139" s="257" t="s">
        <v>96</v>
      </c>
      <c r="B139" s="258"/>
      <c r="C139" s="258"/>
      <c r="D139" s="258"/>
      <c r="E139" s="258"/>
      <c r="F139" s="258"/>
      <c r="G139" s="258"/>
      <c r="H139" s="258"/>
      <c r="I139" s="258"/>
      <c r="J139" s="258"/>
      <c r="K139" s="258"/>
      <c r="L139" s="354"/>
    </row>
    <row r="140" spans="1:12">
      <c r="A140" s="258" t="s">
        <v>97</v>
      </c>
      <c r="B140" s="258"/>
      <c r="C140" s="258"/>
      <c r="D140" s="258"/>
      <c r="E140" s="258"/>
      <c r="F140" s="258"/>
      <c r="G140" s="258"/>
      <c r="H140" s="258"/>
      <c r="I140" s="258"/>
      <c r="J140" s="258"/>
      <c r="K140" s="258"/>
      <c r="L140" s="354"/>
    </row>
    <row r="141" spans="1:12">
      <c r="A141" s="258" t="s">
        <v>98</v>
      </c>
      <c r="B141" s="258"/>
      <c r="C141" s="258"/>
      <c r="D141" s="258"/>
      <c r="E141" s="258"/>
      <c r="F141" s="258"/>
      <c r="G141" s="258"/>
      <c r="H141" s="258"/>
      <c r="I141" s="258"/>
      <c r="J141" s="258"/>
      <c r="K141" s="258"/>
      <c r="L141" s="354"/>
    </row>
    <row r="142" spans="1:12">
      <c r="A142" s="258" t="s">
        <v>99</v>
      </c>
      <c r="B142" s="258"/>
      <c r="C142" s="258"/>
      <c r="D142" s="258"/>
      <c r="E142" s="258"/>
      <c r="F142" s="258"/>
      <c r="G142" s="258"/>
      <c r="H142" s="258"/>
      <c r="I142" s="258"/>
      <c r="J142" s="258"/>
      <c r="K142" s="258"/>
      <c r="L142" s="354"/>
    </row>
    <row r="143" spans="1:12" ht="6" customHeight="1">
      <c r="A143" s="258"/>
      <c r="B143" s="258"/>
      <c r="C143" s="258"/>
      <c r="D143" s="258"/>
      <c r="E143" s="258"/>
      <c r="F143" s="258"/>
      <c r="G143" s="258"/>
      <c r="H143" s="258"/>
      <c r="I143" s="258"/>
      <c r="J143" s="258"/>
      <c r="K143" s="258"/>
      <c r="L143" s="354"/>
    </row>
    <row r="144" spans="1:12">
      <c r="A144" s="257" t="s">
        <v>100</v>
      </c>
      <c r="B144" s="258"/>
      <c r="C144" s="258"/>
      <c r="D144" s="258"/>
      <c r="E144" s="258"/>
      <c r="F144" s="258"/>
      <c r="G144" s="258"/>
      <c r="H144" s="258"/>
      <c r="I144" s="258"/>
      <c r="J144" s="258"/>
      <c r="K144" s="258"/>
      <c r="L144" s="354"/>
    </row>
    <row r="145" spans="1:12">
      <c r="A145" s="258" t="s">
        <v>101</v>
      </c>
      <c r="B145" s="258"/>
      <c r="C145" s="258"/>
      <c r="D145" s="258"/>
      <c r="E145" s="258"/>
      <c r="F145" s="258"/>
      <c r="G145" s="258"/>
      <c r="H145" s="258"/>
      <c r="I145" s="258"/>
      <c r="J145" s="258"/>
      <c r="K145" s="258"/>
      <c r="L145" s="354"/>
    </row>
    <row r="146" spans="1:12">
      <c r="A146" s="258" t="s">
        <v>102</v>
      </c>
      <c r="B146" s="258"/>
      <c r="C146" s="258"/>
      <c r="D146" s="258"/>
      <c r="E146" s="258"/>
      <c r="F146" s="258"/>
      <c r="G146" s="258"/>
      <c r="H146" s="258"/>
      <c r="I146" s="258"/>
      <c r="J146" s="258"/>
      <c r="K146" s="258"/>
      <c r="L146" s="354"/>
    </row>
    <row r="147" spans="1:12" ht="6" customHeight="1">
      <c r="A147" s="258"/>
      <c r="B147" s="258"/>
      <c r="C147" s="258"/>
      <c r="D147" s="258"/>
      <c r="E147" s="258"/>
      <c r="F147" s="258"/>
      <c r="G147" s="258"/>
      <c r="H147" s="258"/>
      <c r="I147" s="258"/>
      <c r="J147" s="258"/>
      <c r="K147" s="258"/>
      <c r="L147" s="354"/>
    </row>
    <row r="148" spans="1:12">
      <c r="A148" s="257" t="s">
        <v>103</v>
      </c>
      <c r="B148" s="258"/>
      <c r="C148" s="258"/>
      <c r="D148" s="258"/>
      <c r="E148" s="258"/>
      <c r="F148" s="258"/>
      <c r="G148" s="258"/>
      <c r="H148" s="258"/>
      <c r="I148" s="258"/>
      <c r="J148" s="258"/>
      <c r="K148" s="258"/>
      <c r="L148" s="354"/>
    </row>
    <row r="149" spans="1:12">
      <c r="A149" s="258" t="s">
        <v>104</v>
      </c>
      <c r="L149" s="354"/>
    </row>
    <row r="150" spans="1:12" ht="6" customHeight="1">
      <c r="A150" s="258"/>
      <c r="B150" s="258"/>
      <c r="C150" s="258"/>
      <c r="D150" s="258"/>
      <c r="E150" s="258"/>
      <c r="F150" s="258"/>
      <c r="G150" s="258"/>
      <c r="H150" s="258"/>
      <c r="I150" s="258"/>
      <c r="J150" s="258"/>
      <c r="K150" s="258"/>
      <c r="L150" s="354"/>
    </row>
    <row r="151" spans="1:12">
      <c r="A151" s="257" t="s">
        <v>105</v>
      </c>
      <c r="B151" s="258"/>
      <c r="C151" s="258"/>
      <c r="D151" s="258"/>
      <c r="E151" s="258"/>
      <c r="F151" s="258"/>
      <c r="G151" s="258"/>
      <c r="H151" s="258"/>
      <c r="I151" s="258"/>
      <c r="J151" s="258"/>
      <c r="K151" s="258"/>
      <c r="L151" s="354"/>
    </row>
    <row r="152" spans="1:12">
      <c r="A152" s="258" t="s">
        <v>106</v>
      </c>
      <c r="L152" s="354"/>
    </row>
    <row r="153" spans="1:12">
      <c r="A153" s="258" t="s">
        <v>107</v>
      </c>
      <c r="L153" s="354"/>
    </row>
    <row r="154" spans="1:12">
      <c r="A154" s="258" t="s">
        <v>108</v>
      </c>
      <c r="L154" s="354"/>
    </row>
    <row r="155" spans="1:12" ht="6" customHeight="1">
      <c r="A155" s="258"/>
      <c r="B155" s="258"/>
      <c r="C155" s="258"/>
      <c r="D155" s="258"/>
      <c r="E155" s="258"/>
      <c r="F155" s="258"/>
      <c r="G155" s="258"/>
      <c r="H155" s="258"/>
      <c r="I155" s="258"/>
      <c r="J155" s="258"/>
      <c r="K155" s="258"/>
      <c r="L155" s="354"/>
    </row>
    <row r="156" spans="1:12">
      <c r="A156" s="257" t="s">
        <v>109</v>
      </c>
      <c r="B156" s="258"/>
      <c r="C156" s="258"/>
      <c r="D156" s="258"/>
      <c r="E156" s="258"/>
      <c r="F156" s="258"/>
      <c r="G156" s="258"/>
      <c r="H156" s="258"/>
      <c r="I156" s="258"/>
      <c r="J156" s="258"/>
      <c r="K156" s="258"/>
    </row>
    <row r="157" spans="1:12">
      <c r="A157" s="258" t="s">
        <v>110</v>
      </c>
    </row>
    <row r="158" spans="1:12">
      <c r="A158" s="258" t="s">
        <v>111</v>
      </c>
    </row>
  </sheetData>
  <sheetProtection algorithmName="SHA-512" hashValue="gAYrwqe78Ef7PFdJdyPX+cyUzfUFslIVYBmnPZDgmwwA2uYJ1EYxfsydRRRIYzf52B74iNaDTOgx03PK1jd6JQ==" saltValue="ayfu8O46TZwB/S9Sjd6jHw==" spinCount="100000" sheet="1" objects="1" scenarios="1" selectLockedCells="1"/>
  <mergeCells count="2">
    <mergeCell ref="A8:K8"/>
    <mergeCell ref="A88:K88"/>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80"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8">
    <pageSetUpPr fitToPage="1"/>
  </sheetPr>
  <dimension ref="A1:E45"/>
  <sheetViews>
    <sheetView zoomScaleNormal="100" zoomScaleSheetLayoutView="100" workbookViewId="0">
      <selection activeCell="B3" sqref="B3"/>
    </sheetView>
  </sheetViews>
  <sheetFormatPr defaultColWidth="9.140625" defaultRowHeight="15"/>
  <cols>
    <col min="1" max="1" width="5.7109375" style="1" customWidth="1"/>
    <col min="2" max="2" width="78.28515625" style="1" customWidth="1"/>
    <col min="3" max="3" width="52.5703125" style="1" customWidth="1"/>
    <col min="4" max="4" width="28.42578125" style="1" customWidth="1"/>
    <col min="5" max="5" width="18.7109375" style="1" customWidth="1"/>
    <col min="6" max="16384" width="9.140625" style="1"/>
  </cols>
  <sheetData>
    <row r="1" spans="1:5" ht="54.75" customHeight="1" thickBot="1">
      <c r="A1" s="463" t="s">
        <v>265</v>
      </c>
      <c r="B1" s="464"/>
      <c r="C1" s="464"/>
      <c r="D1" s="464"/>
      <c r="E1" s="466"/>
    </row>
    <row r="2" spans="1:5" ht="45.75" thickBot="1">
      <c r="A2" s="32" t="s">
        <v>185</v>
      </c>
      <c r="B2" s="33" t="s">
        <v>254</v>
      </c>
      <c r="C2" s="34" t="s">
        <v>236</v>
      </c>
      <c r="D2" s="104" t="s">
        <v>155</v>
      </c>
      <c r="E2" s="104" t="s">
        <v>261</v>
      </c>
    </row>
    <row r="3" spans="1:5" s="317" customFormat="1" ht="31.5" customHeight="1">
      <c r="A3" s="315">
        <v>1</v>
      </c>
      <c r="B3" s="183"/>
      <c r="C3" s="184"/>
      <c r="D3" s="244"/>
      <c r="E3" s="252"/>
    </row>
    <row r="4" spans="1:5" s="317" customFormat="1" ht="31.5" customHeight="1">
      <c r="A4" s="316">
        <v>2</v>
      </c>
      <c r="B4" s="185"/>
      <c r="C4" s="186"/>
      <c r="D4" s="245"/>
      <c r="E4" s="253"/>
    </row>
    <row r="5" spans="1:5" s="317" customFormat="1" ht="31.5" customHeight="1">
      <c r="A5" s="316">
        <v>3</v>
      </c>
      <c r="B5" s="185"/>
      <c r="C5" s="186"/>
      <c r="D5" s="245"/>
      <c r="E5" s="253"/>
    </row>
    <row r="6" spans="1:5" s="317" customFormat="1" ht="31.5" customHeight="1">
      <c r="A6" s="316">
        <v>4</v>
      </c>
      <c r="B6" s="185"/>
      <c r="C6" s="186"/>
      <c r="D6" s="245"/>
      <c r="E6" s="253"/>
    </row>
    <row r="7" spans="1:5" s="317" customFormat="1" ht="31.5" customHeight="1">
      <c r="A7" s="316">
        <v>5</v>
      </c>
      <c r="B7" s="185"/>
      <c r="C7" s="186"/>
      <c r="D7" s="245"/>
      <c r="E7" s="253"/>
    </row>
    <row r="8" spans="1:5" s="317" customFormat="1" ht="31.5" customHeight="1">
      <c r="A8" s="316">
        <v>6</v>
      </c>
      <c r="B8" s="185"/>
      <c r="C8" s="186"/>
      <c r="D8" s="245"/>
      <c r="E8" s="253"/>
    </row>
    <row r="9" spans="1:5" s="317" customFormat="1" ht="31.5" customHeight="1">
      <c r="A9" s="316">
        <v>7</v>
      </c>
      <c r="B9" s="185"/>
      <c r="C9" s="186"/>
      <c r="D9" s="245"/>
      <c r="E9" s="253"/>
    </row>
    <row r="10" spans="1:5" s="317" customFormat="1" ht="31.5" customHeight="1">
      <c r="A10" s="316">
        <v>8</v>
      </c>
      <c r="B10" s="185"/>
      <c r="C10" s="186"/>
      <c r="D10" s="245"/>
      <c r="E10" s="253"/>
    </row>
    <row r="11" spans="1:5" s="317" customFormat="1" ht="31.5" customHeight="1">
      <c r="A11" s="316">
        <v>9</v>
      </c>
      <c r="B11" s="185"/>
      <c r="C11" s="186"/>
      <c r="D11" s="245"/>
      <c r="E11" s="253"/>
    </row>
    <row r="12" spans="1:5" s="317" customFormat="1" ht="31.5" customHeight="1">
      <c r="A12" s="316">
        <v>10</v>
      </c>
      <c r="B12" s="185"/>
      <c r="C12" s="186"/>
      <c r="D12" s="245"/>
      <c r="E12" s="253"/>
    </row>
    <row r="13" spans="1:5" s="317" customFormat="1" ht="31.5" customHeight="1">
      <c r="A13" s="316">
        <v>11</v>
      </c>
      <c r="B13" s="185"/>
      <c r="C13" s="186"/>
      <c r="D13" s="245"/>
      <c r="E13" s="253"/>
    </row>
    <row r="14" spans="1:5" s="317" customFormat="1" ht="31.5" customHeight="1">
      <c r="A14" s="316">
        <v>12</v>
      </c>
      <c r="B14" s="185"/>
      <c r="C14" s="186"/>
      <c r="D14" s="245"/>
      <c r="E14" s="253"/>
    </row>
    <row r="15" spans="1:5" s="317" customFormat="1" ht="31.5" customHeight="1">
      <c r="A15" s="316">
        <v>13</v>
      </c>
      <c r="B15" s="185"/>
      <c r="C15" s="186"/>
      <c r="D15" s="245"/>
      <c r="E15" s="253"/>
    </row>
    <row r="16" spans="1:5" s="317" customFormat="1" ht="31.5" customHeight="1">
      <c r="A16" s="316">
        <v>14</v>
      </c>
      <c r="B16" s="185"/>
      <c r="C16" s="186"/>
      <c r="D16" s="245"/>
      <c r="E16" s="253"/>
    </row>
    <row r="17" spans="1:5" s="317" customFormat="1" ht="31.5" customHeight="1">
      <c r="A17" s="316">
        <v>15</v>
      </c>
      <c r="B17" s="185"/>
      <c r="C17" s="186"/>
      <c r="D17" s="245"/>
      <c r="E17" s="253"/>
    </row>
    <row r="18" spans="1:5" s="317" customFormat="1" ht="31.5" customHeight="1">
      <c r="A18" s="316">
        <v>16</v>
      </c>
      <c r="B18" s="185"/>
      <c r="C18" s="186"/>
      <c r="D18" s="245"/>
      <c r="E18" s="253"/>
    </row>
    <row r="19" spans="1:5" s="317" customFormat="1" ht="31.5" customHeight="1">
      <c r="A19" s="316">
        <v>17</v>
      </c>
      <c r="B19" s="185"/>
      <c r="C19" s="186"/>
      <c r="D19" s="245"/>
      <c r="E19" s="253"/>
    </row>
    <row r="20" spans="1:5" s="317" customFormat="1" ht="31.5" customHeight="1">
      <c r="A20" s="316">
        <v>18</v>
      </c>
      <c r="B20" s="185"/>
      <c r="C20" s="186"/>
      <c r="D20" s="245"/>
      <c r="E20" s="253"/>
    </row>
    <row r="21" spans="1:5" s="317" customFormat="1" ht="31.5" customHeight="1">
      <c r="A21" s="316">
        <v>19</v>
      </c>
      <c r="B21" s="185"/>
      <c r="C21" s="186"/>
      <c r="D21" s="245"/>
      <c r="E21" s="253"/>
    </row>
    <row r="22" spans="1:5" s="317" customFormat="1" ht="31.5" customHeight="1">
      <c r="A22" s="316">
        <v>20</v>
      </c>
      <c r="B22" s="185"/>
      <c r="C22" s="186"/>
      <c r="D22" s="245"/>
      <c r="E22" s="253"/>
    </row>
    <row r="23" spans="1:5" s="317" customFormat="1" ht="31.5" customHeight="1">
      <c r="A23" s="316">
        <v>21</v>
      </c>
      <c r="B23" s="185"/>
      <c r="C23" s="186"/>
      <c r="D23" s="245"/>
      <c r="E23" s="253"/>
    </row>
    <row r="24" spans="1:5" s="317" customFormat="1" ht="31.5" customHeight="1">
      <c r="A24" s="316">
        <v>22</v>
      </c>
      <c r="B24" s="185"/>
      <c r="C24" s="186"/>
      <c r="D24" s="245"/>
      <c r="E24" s="253"/>
    </row>
    <row r="25" spans="1:5" s="317" customFormat="1" ht="31.5" customHeight="1">
      <c r="A25" s="316">
        <v>23</v>
      </c>
      <c r="B25" s="185"/>
      <c r="C25" s="186"/>
      <c r="D25" s="245"/>
      <c r="E25" s="253"/>
    </row>
    <row r="26" spans="1:5" s="317" customFormat="1" ht="31.5" customHeight="1">
      <c r="A26" s="316">
        <v>24</v>
      </c>
      <c r="B26" s="185"/>
      <c r="C26" s="186"/>
      <c r="D26" s="245"/>
      <c r="E26" s="253"/>
    </row>
    <row r="27" spans="1:5" s="317" customFormat="1" ht="31.5" customHeight="1">
      <c r="A27" s="316">
        <v>25</v>
      </c>
      <c r="B27" s="185"/>
      <c r="C27" s="186"/>
      <c r="D27" s="245"/>
      <c r="E27" s="253"/>
    </row>
    <row r="28" spans="1:5" s="317" customFormat="1" ht="31.5" customHeight="1">
      <c r="A28" s="316">
        <v>26</v>
      </c>
      <c r="B28" s="185"/>
      <c r="C28" s="186"/>
      <c r="D28" s="245"/>
      <c r="E28" s="253"/>
    </row>
    <row r="29" spans="1:5" s="317" customFormat="1" ht="31.5" customHeight="1">
      <c r="A29" s="316">
        <v>27</v>
      </c>
      <c r="B29" s="185"/>
      <c r="C29" s="186"/>
      <c r="D29" s="245"/>
      <c r="E29" s="253"/>
    </row>
    <row r="30" spans="1:5" s="317" customFormat="1" ht="31.5" customHeight="1">
      <c r="A30" s="316">
        <v>28</v>
      </c>
      <c r="B30" s="185"/>
      <c r="C30" s="186"/>
      <c r="D30" s="245"/>
      <c r="E30" s="253"/>
    </row>
    <row r="31" spans="1:5" s="317" customFormat="1" ht="31.5" customHeight="1">
      <c r="A31" s="316">
        <v>29</v>
      </c>
      <c r="B31" s="185"/>
      <c r="C31" s="186"/>
      <c r="D31" s="245"/>
      <c r="E31" s="253"/>
    </row>
    <row r="32" spans="1:5" s="317" customFormat="1" ht="31.5" customHeight="1">
      <c r="A32" s="316">
        <v>30</v>
      </c>
      <c r="B32" s="185"/>
      <c r="C32" s="186"/>
      <c r="D32" s="245"/>
      <c r="E32" s="253"/>
    </row>
    <row r="33" spans="1:5" s="317" customFormat="1" ht="31.5" customHeight="1">
      <c r="A33" s="316">
        <v>31</v>
      </c>
      <c r="B33" s="185"/>
      <c r="C33" s="186"/>
      <c r="D33" s="245"/>
      <c r="E33" s="253"/>
    </row>
    <row r="34" spans="1:5" s="317" customFormat="1" ht="31.5" customHeight="1">
      <c r="A34" s="316">
        <v>32</v>
      </c>
      <c r="B34" s="185"/>
      <c r="C34" s="186"/>
      <c r="D34" s="245"/>
      <c r="E34" s="253"/>
    </row>
    <row r="35" spans="1:5" s="317" customFormat="1" ht="31.5" customHeight="1">
      <c r="A35" s="316">
        <v>33</v>
      </c>
      <c r="B35" s="185"/>
      <c r="C35" s="186"/>
      <c r="D35" s="245"/>
      <c r="E35" s="253"/>
    </row>
    <row r="36" spans="1:5" s="317" customFormat="1" ht="31.5" customHeight="1">
      <c r="A36" s="316">
        <v>34</v>
      </c>
      <c r="B36" s="185"/>
      <c r="C36" s="186"/>
      <c r="D36" s="245"/>
      <c r="E36" s="253"/>
    </row>
    <row r="37" spans="1:5" s="317" customFormat="1" ht="31.5" customHeight="1">
      <c r="A37" s="316">
        <v>35</v>
      </c>
      <c r="B37" s="185"/>
      <c r="C37" s="186"/>
      <c r="D37" s="245"/>
      <c r="E37" s="253"/>
    </row>
    <row r="38" spans="1:5" s="317" customFormat="1" ht="31.5" customHeight="1">
      <c r="A38" s="316">
        <v>36</v>
      </c>
      <c r="B38" s="185"/>
      <c r="C38" s="186"/>
      <c r="D38" s="245"/>
      <c r="E38" s="253"/>
    </row>
    <row r="39" spans="1:5" s="317" customFormat="1" ht="31.5" customHeight="1">
      <c r="A39" s="316">
        <v>37</v>
      </c>
      <c r="B39" s="185"/>
      <c r="C39" s="186"/>
      <c r="D39" s="245"/>
      <c r="E39" s="253"/>
    </row>
    <row r="40" spans="1:5" s="317" customFormat="1" ht="31.5" customHeight="1">
      <c r="A40" s="316">
        <v>38</v>
      </c>
      <c r="B40" s="185"/>
      <c r="C40" s="186"/>
      <c r="D40" s="245"/>
      <c r="E40" s="253"/>
    </row>
    <row r="41" spans="1:5" s="317" customFormat="1" ht="31.5" customHeight="1">
      <c r="A41" s="316">
        <v>39</v>
      </c>
      <c r="B41" s="185"/>
      <c r="C41" s="186"/>
      <c r="D41" s="245"/>
      <c r="E41" s="253"/>
    </row>
    <row r="42" spans="1:5" s="317" customFormat="1" ht="31.5" customHeight="1">
      <c r="A42" s="316">
        <v>40</v>
      </c>
      <c r="B42" s="185"/>
      <c r="C42" s="186"/>
      <c r="D42" s="245"/>
      <c r="E42" s="253"/>
    </row>
    <row r="43" spans="1:5" s="317" customFormat="1" ht="31.5" customHeight="1">
      <c r="A43" s="316">
        <v>41</v>
      </c>
      <c r="B43" s="185"/>
      <c r="C43" s="186"/>
      <c r="D43" s="245"/>
      <c r="E43" s="253"/>
    </row>
    <row r="44" spans="1:5" s="317" customFormat="1" ht="31.5" customHeight="1" thickBot="1">
      <c r="A44" s="318">
        <v>42</v>
      </c>
      <c r="B44" s="187"/>
      <c r="C44" s="188"/>
      <c r="D44" s="246"/>
      <c r="E44" s="254"/>
    </row>
    <row r="45" spans="1:5" ht="21.75" thickBot="1">
      <c r="A45" s="470" t="s">
        <v>266</v>
      </c>
      <c r="B45" s="471"/>
      <c r="C45" s="472"/>
      <c r="D45" s="243"/>
      <c r="E45" s="138">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9">
    <pageSetUpPr fitToPage="1"/>
  </sheetPr>
  <dimension ref="A1:E63"/>
  <sheetViews>
    <sheetView zoomScale="85" zoomScaleNormal="85" zoomScaleSheetLayoutView="85" workbookViewId="0">
      <selection activeCell="B3" sqref="B3"/>
    </sheetView>
  </sheetViews>
  <sheetFormatPr defaultColWidth="9.140625" defaultRowHeight="15"/>
  <cols>
    <col min="1" max="1" width="4.7109375" style="1" customWidth="1"/>
    <col min="2" max="2" width="90.28515625" style="1" customWidth="1"/>
    <col min="3" max="3" width="60.140625" style="1" customWidth="1"/>
    <col min="4" max="4" width="31" style="1" customWidth="1"/>
    <col min="5" max="5" width="18.7109375" style="1" customWidth="1"/>
    <col min="6" max="16384" width="9.140625" style="1"/>
  </cols>
  <sheetData>
    <row r="1" spans="1:5" ht="53.25" customHeight="1" thickBot="1">
      <c r="A1" s="463" t="s">
        <v>267</v>
      </c>
      <c r="B1" s="464"/>
      <c r="C1" s="464"/>
      <c r="D1" s="464"/>
      <c r="E1" s="466"/>
    </row>
    <row r="2" spans="1:5" ht="45.75" thickBot="1">
      <c r="A2" s="32" t="s">
        <v>185</v>
      </c>
      <c r="B2" s="33" t="s">
        <v>254</v>
      </c>
      <c r="C2" s="34" t="s">
        <v>236</v>
      </c>
      <c r="D2" s="104" t="s">
        <v>155</v>
      </c>
      <c r="E2" s="104" t="s">
        <v>261</v>
      </c>
    </row>
    <row r="3" spans="1:5" ht="31.5" customHeight="1">
      <c r="A3" s="315">
        <v>1</v>
      </c>
      <c r="B3" s="180"/>
      <c r="C3" s="181"/>
      <c r="D3" s="244"/>
      <c r="E3" s="252"/>
    </row>
    <row r="4" spans="1:5" ht="31.5" customHeight="1">
      <c r="A4" s="316">
        <v>2</v>
      </c>
      <c r="B4" s="177"/>
      <c r="C4" s="182"/>
      <c r="D4" s="245"/>
      <c r="E4" s="253"/>
    </row>
    <row r="5" spans="1:5" ht="31.5" customHeight="1">
      <c r="A5" s="316">
        <v>3</v>
      </c>
      <c r="B5" s="177"/>
      <c r="C5" s="182"/>
      <c r="D5" s="245"/>
      <c r="E5" s="253"/>
    </row>
    <row r="6" spans="1:5" ht="31.5" customHeight="1">
      <c r="A6" s="316">
        <v>4</v>
      </c>
      <c r="B6" s="177"/>
      <c r="C6" s="182"/>
      <c r="D6" s="245"/>
      <c r="E6" s="253"/>
    </row>
    <row r="7" spans="1:5" ht="31.5" customHeight="1">
      <c r="A7" s="316">
        <v>5</v>
      </c>
      <c r="B7" s="177"/>
      <c r="C7" s="182"/>
      <c r="D7" s="245"/>
      <c r="E7" s="253"/>
    </row>
    <row r="8" spans="1:5" ht="31.5" customHeight="1">
      <c r="A8" s="316">
        <v>6</v>
      </c>
      <c r="B8" s="177"/>
      <c r="C8" s="182"/>
      <c r="D8" s="245"/>
      <c r="E8" s="253"/>
    </row>
    <row r="9" spans="1:5" ht="31.5" customHeight="1">
      <c r="A9" s="316">
        <v>7</v>
      </c>
      <c r="B9" s="177"/>
      <c r="C9" s="182"/>
      <c r="D9" s="245"/>
      <c r="E9" s="253"/>
    </row>
    <row r="10" spans="1:5" ht="31.5" customHeight="1">
      <c r="A10" s="316">
        <v>8</v>
      </c>
      <c r="B10" s="177"/>
      <c r="C10" s="182"/>
      <c r="D10" s="245"/>
      <c r="E10" s="253"/>
    </row>
    <row r="11" spans="1:5" ht="31.5" customHeight="1">
      <c r="A11" s="316">
        <v>9</v>
      </c>
      <c r="B11" s="177"/>
      <c r="C11" s="182"/>
      <c r="D11" s="245"/>
      <c r="E11" s="253"/>
    </row>
    <row r="12" spans="1:5" ht="31.5" customHeight="1">
      <c r="A12" s="316">
        <v>10</v>
      </c>
      <c r="B12" s="177"/>
      <c r="C12" s="182"/>
      <c r="D12" s="245"/>
      <c r="E12" s="253"/>
    </row>
    <row r="13" spans="1:5" ht="31.5" customHeight="1">
      <c r="A13" s="316">
        <v>11</v>
      </c>
      <c r="B13" s="177"/>
      <c r="C13" s="182"/>
      <c r="D13" s="245"/>
      <c r="E13" s="253"/>
    </row>
    <row r="14" spans="1:5" ht="31.5" customHeight="1">
      <c r="A14" s="316">
        <v>12</v>
      </c>
      <c r="B14" s="177"/>
      <c r="C14" s="182"/>
      <c r="D14" s="245"/>
      <c r="E14" s="253"/>
    </row>
    <row r="15" spans="1:5" ht="31.5" customHeight="1">
      <c r="A15" s="316">
        <v>13</v>
      </c>
      <c r="B15" s="177"/>
      <c r="C15" s="182"/>
      <c r="D15" s="245"/>
      <c r="E15" s="253"/>
    </row>
    <row r="16" spans="1:5" ht="31.5" customHeight="1">
      <c r="A16" s="316">
        <v>14</v>
      </c>
      <c r="B16" s="177"/>
      <c r="C16" s="182"/>
      <c r="D16" s="245"/>
      <c r="E16" s="253"/>
    </row>
    <row r="17" spans="1:5" ht="31.5" customHeight="1">
      <c r="A17" s="316">
        <v>15</v>
      </c>
      <c r="B17" s="177"/>
      <c r="C17" s="182"/>
      <c r="D17" s="245"/>
      <c r="E17" s="253"/>
    </row>
    <row r="18" spans="1:5" ht="31.5" customHeight="1">
      <c r="A18" s="316">
        <v>16</v>
      </c>
      <c r="B18" s="177"/>
      <c r="C18" s="182"/>
      <c r="D18" s="245"/>
      <c r="E18" s="253"/>
    </row>
    <row r="19" spans="1:5" ht="31.5" customHeight="1">
      <c r="A19" s="316">
        <v>17</v>
      </c>
      <c r="B19" s="177"/>
      <c r="C19" s="182"/>
      <c r="D19" s="245"/>
      <c r="E19" s="253"/>
    </row>
    <row r="20" spans="1:5" ht="31.5" customHeight="1">
      <c r="A20" s="316">
        <v>18</v>
      </c>
      <c r="B20" s="177"/>
      <c r="C20" s="182"/>
      <c r="D20" s="245"/>
      <c r="E20" s="253"/>
    </row>
    <row r="21" spans="1:5" ht="31.5" customHeight="1">
      <c r="A21" s="316">
        <v>19</v>
      </c>
      <c r="B21" s="177"/>
      <c r="C21" s="182"/>
      <c r="D21" s="245"/>
      <c r="E21" s="253"/>
    </row>
    <row r="22" spans="1:5" ht="31.5" customHeight="1" thickBot="1">
      <c r="A22" s="316">
        <v>20</v>
      </c>
      <c r="B22" s="177"/>
      <c r="C22" s="182"/>
      <c r="D22" s="245"/>
      <c r="E22" s="253"/>
    </row>
    <row r="23" spans="1:5" ht="27" thickBot="1">
      <c r="A23" s="95" t="s">
        <v>268</v>
      </c>
      <c r="B23" s="96"/>
      <c r="C23" s="97"/>
      <c r="D23" s="97"/>
      <c r="E23" s="139">
        <f>SUM(E3:E22)</f>
        <v>0</v>
      </c>
    </row>
    <row r="63" spans="2:2">
      <c r="B63" s="1">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pageSetUpPr fitToPage="1"/>
  </sheetPr>
  <dimension ref="A1:E44"/>
  <sheetViews>
    <sheetView zoomScaleNormal="100" zoomScaleSheetLayoutView="85" workbookViewId="0">
      <selection activeCell="B4" sqref="B4"/>
    </sheetView>
  </sheetViews>
  <sheetFormatPr defaultColWidth="9.140625" defaultRowHeight="15"/>
  <cols>
    <col min="1" max="1" width="8.42578125" style="1" customWidth="1"/>
    <col min="2" max="2" width="68.42578125" style="1" customWidth="1"/>
    <col min="3" max="3" width="44.28515625" style="1" customWidth="1"/>
    <col min="4" max="4" width="28.7109375" style="1" customWidth="1"/>
    <col min="5" max="5" width="23.140625" style="1" customWidth="1"/>
    <col min="6" max="16384" width="9.140625" style="1"/>
  </cols>
  <sheetData>
    <row r="1" spans="1:5" ht="27" thickBot="1">
      <c r="A1" s="463" t="s">
        <v>269</v>
      </c>
      <c r="B1" s="464"/>
      <c r="C1" s="464"/>
      <c r="D1" s="473"/>
      <c r="E1" s="474"/>
    </row>
    <row r="2" spans="1:5" ht="51" customHeight="1" thickBot="1">
      <c r="A2" s="424" t="s">
        <v>270</v>
      </c>
      <c r="B2" s="425"/>
      <c r="C2" s="425"/>
      <c r="D2" s="478"/>
      <c r="E2" s="179">
        <f>ROUND(((Προϋπολογισμός!B32/0.85)-Προϋπολογισμός!B32),2)</f>
        <v>0</v>
      </c>
    </row>
    <row r="3" spans="1:5" s="310" customFormat="1" ht="45.75" thickBot="1">
      <c r="A3" s="202" t="s">
        <v>185</v>
      </c>
      <c r="B3" s="7" t="s">
        <v>271</v>
      </c>
      <c r="C3" s="7" t="s">
        <v>272</v>
      </c>
      <c r="D3" s="154" t="s">
        <v>155</v>
      </c>
      <c r="E3" s="104" t="s">
        <v>261</v>
      </c>
    </row>
    <row r="4" spans="1:5" s="99" customFormat="1" ht="31.5" customHeight="1">
      <c r="A4" s="311">
        <v>1</v>
      </c>
      <c r="B4" s="35"/>
      <c r="C4" s="213"/>
      <c r="D4" s="355" t="s">
        <v>273</v>
      </c>
      <c r="E4" s="252"/>
    </row>
    <row r="5" spans="1:5" s="99" customFormat="1" ht="31.5" customHeight="1">
      <c r="A5" s="312">
        <v>2</v>
      </c>
      <c r="B5" s="177"/>
      <c r="C5" s="214"/>
      <c r="D5" s="356" t="s">
        <v>273</v>
      </c>
      <c r="E5" s="255"/>
    </row>
    <row r="6" spans="1:5" s="99" customFormat="1" ht="31.5" customHeight="1">
      <c r="A6" s="313">
        <v>3</v>
      </c>
      <c r="B6" s="177"/>
      <c r="C6" s="214"/>
      <c r="D6" s="356" t="s">
        <v>273</v>
      </c>
      <c r="E6" s="255"/>
    </row>
    <row r="7" spans="1:5" s="99" customFormat="1" ht="31.5" customHeight="1">
      <c r="A7" s="312">
        <v>4</v>
      </c>
      <c r="B7" s="177"/>
      <c r="C7" s="214"/>
      <c r="D7" s="356" t="s">
        <v>273</v>
      </c>
      <c r="E7" s="255"/>
    </row>
    <row r="8" spans="1:5" s="99" customFormat="1" ht="31.5" customHeight="1">
      <c r="A8" s="313">
        <v>5</v>
      </c>
      <c r="B8" s="177"/>
      <c r="C8" s="214"/>
      <c r="D8" s="356" t="s">
        <v>273</v>
      </c>
      <c r="E8" s="255"/>
    </row>
    <row r="9" spans="1:5" s="99" customFormat="1" ht="31.5" customHeight="1">
      <c r="A9" s="312">
        <v>6</v>
      </c>
      <c r="B9" s="177"/>
      <c r="C9" s="214"/>
      <c r="D9" s="356" t="s">
        <v>273</v>
      </c>
      <c r="E9" s="255"/>
    </row>
    <row r="10" spans="1:5" s="99" customFormat="1" ht="31.5" customHeight="1">
      <c r="A10" s="313">
        <v>7</v>
      </c>
      <c r="B10" s="177"/>
      <c r="C10" s="214"/>
      <c r="D10" s="356" t="s">
        <v>273</v>
      </c>
      <c r="E10" s="255"/>
    </row>
    <row r="11" spans="1:5" s="99" customFormat="1" ht="31.5" customHeight="1">
      <c r="A11" s="312">
        <v>8</v>
      </c>
      <c r="B11" s="177"/>
      <c r="C11" s="214"/>
      <c r="D11" s="356" t="s">
        <v>273</v>
      </c>
      <c r="E11" s="255"/>
    </row>
    <row r="12" spans="1:5" s="99" customFormat="1" ht="31.5" customHeight="1">
      <c r="A12" s="313">
        <v>9</v>
      </c>
      <c r="B12" s="177"/>
      <c r="C12" s="214"/>
      <c r="D12" s="356" t="s">
        <v>273</v>
      </c>
      <c r="E12" s="255"/>
    </row>
    <row r="13" spans="1:5" s="99" customFormat="1" ht="31.5" customHeight="1">
      <c r="A13" s="312">
        <v>10</v>
      </c>
      <c r="B13" s="177"/>
      <c r="C13" s="214"/>
      <c r="D13" s="356" t="s">
        <v>273</v>
      </c>
      <c r="E13" s="255"/>
    </row>
    <row r="14" spans="1:5" s="99" customFormat="1" ht="31.5" customHeight="1">
      <c r="A14" s="313">
        <v>11</v>
      </c>
      <c r="B14" s="177"/>
      <c r="C14" s="214"/>
      <c r="D14" s="356" t="s">
        <v>273</v>
      </c>
      <c r="E14" s="255"/>
    </row>
    <row r="15" spans="1:5" s="99" customFormat="1" ht="31.5" customHeight="1">
      <c r="A15" s="312">
        <v>12</v>
      </c>
      <c r="B15" s="177"/>
      <c r="C15" s="214"/>
      <c r="D15" s="356" t="s">
        <v>273</v>
      </c>
      <c r="E15" s="255"/>
    </row>
    <row r="16" spans="1:5" s="99" customFormat="1" ht="31.5" customHeight="1">
      <c r="A16" s="313">
        <v>13</v>
      </c>
      <c r="B16" s="177"/>
      <c r="C16" s="214"/>
      <c r="D16" s="356" t="s">
        <v>273</v>
      </c>
      <c r="E16" s="255"/>
    </row>
    <row r="17" spans="1:5" s="99" customFormat="1" ht="31.5" customHeight="1">
      <c r="A17" s="312">
        <v>14</v>
      </c>
      <c r="B17" s="177"/>
      <c r="C17" s="214"/>
      <c r="D17" s="356" t="s">
        <v>273</v>
      </c>
      <c r="E17" s="255"/>
    </row>
    <row r="18" spans="1:5" s="99" customFormat="1" ht="31.5" customHeight="1">
      <c r="A18" s="313">
        <v>15</v>
      </c>
      <c r="B18" s="177"/>
      <c r="C18" s="214"/>
      <c r="D18" s="356" t="s">
        <v>273</v>
      </c>
      <c r="E18" s="255"/>
    </row>
    <row r="19" spans="1:5" s="99" customFormat="1" ht="31.5" customHeight="1">
      <c r="A19" s="312">
        <v>16</v>
      </c>
      <c r="B19" s="177"/>
      <c r="C19" s="214"/>
      <c r="D19" s="356" t="s">
        <v>273</v>
      </c>
      <c r="E19" s="255"/>
    </row>
    <row r="20" spans="1:5" s="99" customFormat="1" ht="31.5" customHeight="1">
      <c r="A20" s="313">
        <v>17</v>
      </c>
      <c r="B20" s="177"/>
      <c r="C20" s="214"/>
      <c r="D20" s="356" t="s">
        <v>273</v>
      </c>
      <c r="E20" s="255"/>
    </row>
    <row r="21" spans="1:5" s="99" customFormat="1" ht="31.5" customHeight="1">
      <c r="A21" s="312">
        <v>18</v>
      </c>
      <c r="B21" s="177"/>
      <c r="C21" s="214"/>
      <c r="D21" s="356" t="s">
        <v>273</v>
      </c>
      <c r="E21" s="255"/>
    </row>
    <row r="22" spans="1:5" s="99" customFormat="1" ht="31.5" customHeight="1">
      <c r="A22" s="313">
        <v>19</v>
      </c>
      <c r="B22" s="177"/>
      <c r="C22" s="214"/>
      <c r="D22" s="356" t="s">
        <v>273</v>
      </c>
      <c r="E22" s="255"/>
    </row>
    <row r="23" spans="1:5" s="99" customFormat="1" ht="31.5" customHeight="1">
      <c r="A23" s="312">
        <v>20</v>
      </c>
      <c r="B23" s="178"/>
      <c r="C23" s="214"/>
      <c r="D23" s="356" t="s">
        <v>273</v>
      </c>
      <c r="E23" s="255"/>
    </row>
    <row r="24" spans="1:5" s="99" customFormat="1" ht="31.5" customHeight="1">
      <c r="A24" s="313">
        <v>21</v>
      </c>
      <c r="B24" s="178"/>
      <c r="C24" s="214"/>
      <c r="D24" s="356" t="s">
        <v>273</v>
      </c>
      <c r="E24" s="255"/>
    </row>
    <row r="25" spans="1:5" s="99" customFormat="1" ht="31.5" customHeight="1">
      <c r="A25" s="312">
        <v>22</v>
      </c>
      <c r="B25" s="178"/>
      <c r="C25" s="214"/>
      <c r="D25" s="356" t="s">
        <v>273</v>
      </c>
      <c r="E25" s="255"/>
    </row>
    <row r="26" spans="1:5" s="99" customFormat="1" ht="31.5" customHeight="1">
      <c r="A26" s="313">
        <v>23</v>
      </c>
      <c r="B26" s="178"/>
      <c r="C26" s="214"/>
      <c r="D26" s="356" t="s">
        <v>273</v>
      </c>
      <c r="E26" s="255"/>
    </row>
    <row r="27" spans="1:5" s="99" customFormat="1" ht="31.5" customHeight="1">
      <c r="A27" s="312">
        <v>24</v>
      </c>
      <c r="B27" s="178"/>
      <c r="C27" s="214"/>
      <c r="D27" s="356" t="s">
        <v>273</v>
      </c>
      <c r="E27" s="255"/>
    </row>
    <row r="28" spans="1:5" s="99" customFormat="1" ht="31.5" customHeight="1">
      <c r="A28" s="313">
        <v>25</v>
      </c>
      <c r="B28" s="178"/>
      <c r="C28" s="214"/>
      <c r="D28" s="356" t="s">
        <v>273</v>
      </c>
      <c r="E28" s="255"/>
    </row>
    <row r="29" spans="1:5" s="99" customFormat="1" ht="31.5" customHeight="1">
      <c r="A29" s="312">
        <v>26</v>
      </c>
      <c r="B29" s="178"/>
      <c r="C29" s="214"/>
      <c r="D29" s="356" t="s">
        <v>273</v>
      </c>
      <c r="E29" s="255"/>
    </row>
    <row r="30" spans="1:5" s="99" customFormat="1" ht="31.5" customHeight="1">
      <c r="A30" s="313">
        <v>27</v>
      </c>
      <c r="B30" s="178"/>
      <c r="C30" s="214"/>
      <c r="D30" s="356" t="s">
        <v>273</v>
      </c>
      <c r="E30" s="255"/>
    </row>
    <row r="31" spans="1:5" s="99" customFormat="1" ht="31.5" customHeight="1">
      <c r="A31" s="312">
        <v>28</v>
      </c>
      <c r="B31" s="178"/>
      <c r="C31" s="214"/>
      <c r="D31" s="356" t="s">
        <v>273</v>
      </c>
      <c r="E31" s="255"/>
    </row>
    <row r="32" spans="1:5" s="99" customFormat="1" ht="31.5" customHeight="1">
      <c r="A32" s="313">
        <v>29</v>
      </c>
      <c r="B32" s="178"/>
      <c r="C32" s="214"/>
      <c r="D32" s="356" t="s">
        <v>273</v>
      </c>
      <c r="E32" s="255"/>
    </row>
    <row r="33" spans="1:5" s="99" customFormat="1" ht="31.5" customHeight="1">
      <c r="A33" s="312">
        <v>30</v>
      </c>
      <c r="B33" s="178"/>
      <c r="C33" s="214"/>
      <c r="D33" s="356" t="s">
        <v>273</v>
      </c>
      <c r="E33" s="255"/>
    </row>
    <row r="34" spans="1:5" s="99" customFormat="1" ht="31.5" customHeight="1">
      <c r="A34" s="313">
        <v>31</v>
      </c>
      <c r="B34" s="178"/>
      <c r="C34" s="214"/>
      <c r="D34" s="356" t="s">
        <v>273</v>
      </c>
      <c r="E34" s="255"/>
    </row>
    <row r="35" spans="1:5" s="99" customFormat="1" ht="31.5" customHeight="1">
      <c r="A35" s="312">
        <v>32</v>
      </c>
      <c r="B35" s="178"/>
      <c r="C35" s="214"/>
      <c r="D35" s="356" t="s">
        <v>273</v>
      </c>
      <c r="E35" s="255"/>
    </row>
    <row r="36" spans="1:5" s="99" customFormat="1" ht="31.5" customHeight="1">
      <c r="A36" s="313">
        <v>33</v>
      </c>
      <c r="B36" s="178"/>
      <c r="C36" s="214"/>
      <c r="D36" s="356" t="s">
        <v>273</v>
      </c>
      <c r="E36" s="255"/>
    </row>
    <row r="37" spans="1:5" s="99" customFormat="1" ht="31.5" customHeight="1">
      <c r="A37" s="312">
        <v>34</v>
      </c>
      <c r="B37" s="178"/>
      <c r="C37" s="214"/>
      <c r="D37" s="356" t="s">
        <v>273</v>
      </c>
      <c r="E37" s="255"/>
    </row>
    <row r="38" spans="1:5" s="99" customFormat="1" ht="31.5" customHeight="1">
      <c r="A38" s="313">
        <v>35</v>
      </c>
      <c r="B38" s="178"/>
      <c r="C38" s="214"/>
      <c r="D38" s="356" t="s">
        <v>273</v>
      </c>
      <c r="E38" s="255"/>
    </row>
    <row r="39" spans="1:5" s="99" customFormat="1" ht="31.5" customHeight="1">
      <c r="A39" s="312">
        <v>36</v>
      </c>
      <c r="B39" s="178"/>
      <c r="C39" s="214"/>
      <c r="D39" s="356" t="s">
        <v>273</v>
      </c>
      <c r="E39" s="255"/>
    </row>
    <row r="40" spans="1:5" s="99" customFormat="1" ht="31.5" customHeight="1">
      <c r="A40" s="313">
        <v>37</v>
      </c>
      <c r="B40" s="178"/>
      <c r="C40" s="214"/>
      <c r="D40" s="356" t="s">
        <v>273</v>
      </c>
      <c r="E40" s="255"/>
    </row>
    <row r="41" spans="1:5" s="99" customFormat="1" ht="31.5" customHeight="1">
      <c r="A41" s="312">
        <v>38</v>
      </c>
      <c r="B41" s="178"/>
      <c r="C41" s="214"/>
      <c r="D41" s="356" t="s">
        <v>273</v>
      </c>
      <c r="E41" s="255"/>
    </row>
    <row r="42" spans="1:5" s="99" customFormat="1" ht="31.5" customHeight="1">
      <c r="A42" s="313">
        <v>39</v>
      </c>
      <c r="B42" s="178"/>
      <c r="C42" s="214"/>
      <c r="D42" s="356" t="s">
        <v>273</v>
      </c>
      <c r="E42" s="255"/>
    </row>
    <row r="43" spans="1:5" s="99" customFormat="1" ht="31.5" customHeight="1" thickBot="1">
      <c r="A43" s="314">
        <v>40</v>
      </c>
      <c r="B43" s="178"/>
      <c r="C43" s="247"/>
      <c r="D43" s="357" t="s">
        <v>273</v>
      </c>
      <c r="E43" s="256"/>
    </row>
    <row r="44" spans="1:5" s="99" customFormat="1" ht="43.5" customHeight="1" thickBot="1">
      <c r="A44" s="475" t="s">
        <v>274</v>
      </c>
      <c r="B44" s="476"/>
      <c r="C44" s="477"/>
      <c r="D44" s="248"/>
      <c r="E44" s="242">
        <f>IF(SUM(E4:E43)&gt;E2,0,SUM(E4:E43))</f>
        <v>0</v>
      </c>
    </row>
  </sheetData>
  <sheetProtection algorithmName="SHA-512" hashValue="3a27JCWELXbGNPlPWkZTi/olzpDJaZdEo78htqOrc7byIVhK8eBUhV0iN/yRVkE8Rt3Fsnjkgebr/kemKJaChw==" saltValue="QLiL+MP5BgecDI5jnZXQ6g=="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DATA!$A$34:$A$40</xm:f>
          </x14:formula1>
          <xm:sqref>C4:C43</xm:sqref>
        </x14:dataValidation>
        <x14:dataValidation type="list" allowBlank="1" showInputMessage="1" showErrorMessage="1" xr:uid="{00000000-0002-0000-0B00-000001000000}">
          <x14:formula1>
            <xm:f>DATA!$A$45:$A$51</xm:f>
          </x14:formula1>
          <xm:sqref>D4:D43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BA127"/>
  <sheetViews>
    <sheetView zoomScale="130" zoomScaleNormal="130" zoomScaleSheetLayoutView="100" workbookViewId="0">
      <selection activeCell="B63" sqref="B63"/>
    </sheetView>
  </sheetViews>
  <sheetFormatPr defaultColWidth="9" defaultRowHeight="15"/>
  <cols>
    <col min="1" max="1" width="6.85546875" style="291" customWidth="1"/>
    <col min="2" max="2" width="79.7109375" style="291" customWidth="1"/>
    <col min="3" max="3" width="12.140625" style="291" bestFit="1" customWidth="1"/>
    <col min="4" max="4" width="11.140625" style="291" customWidth="1"/>
    <col min="5" max="5" width="14" style="291" customWidth="1"/>
    <col min="6" max="6" width="1.140625" style="291" customWidth="1"/>
    <col min="7" max="7" width="20.42578125" style="292" customWidth="1"/>
    <col min="8" max="11" width="9" style="291"/>
    <col min="12" max="12" width="10.85546875" style="1" customWidth="1"/>
    <col min="13" max="49" width="10.85546875" style="291" customWidth="1"/>
    <col min="50" max="52" width="28" style="291" customWidth="1"/>
    <col min="53" max="53" width="28" style="285" customWidth="1"/>
    <col min="54" max="16384" width="9" style="291"/>
  </cols>
  <sheetData>
    <row r="1" spans="1:53" ht="60.75" thickBot="1">
      <c r="A1" s="479" t="s">
        <v>275</v>
      </c>
      <c r="B1" s="276" t="s">
        <v>276</v>
      </c>
      <c r="C1" s="275" t="s">
        <v>128</v>
      </c>
      <c r="D1" s="275" t="s">
        <v>129</v>
      </c>
      <c r="E1" s="275" t="s">
        <v>277</v>
      </c>
      <c r="G1" s="275" t="s">
        <v>129</v>
      </c>
      <c r="BA1" s="281" t="s">
        <v>155</v>
      </c>
    </row>
    <row r="2" spans="1:53" ht="15.75" thickBot="1">
      <c r="A2" s="480"/>
      <c r="B2" s="274" t="s">
        <v>278</v>
      </c>
      <c r="C2" s="282">
        <f>DSUM(Προσωπικό!$A$2:$O$44,Προσωπικό!$O$2,BA1:BA2)</f>
        <v>0</v>
      </c>
      <c r="D2" s="283" t="str">
        <f>IF(C15=0,"",C2/C15)</f>
        <v/>
      </c>
      <c r="E2" s="282">
        <f>ROUND(C2*Προϋπολογισμός!$B$8,2)</f>
        <v>0</v>
      </c>
      <c r="G2" s="284" t="str">
        <f>+BA2</f>
        <v>Φορέας / Project Promoter</v>
      </c>
      <c r="BA2" s="285" t="s">
        <v>273</v>
      </c>
    </row>
    <row r="3" spans="1:53" ht="14.25" customHeight="1">
      <c r="A3" s="480"/>
      <c r="B3" s="274" t="s">
        <v>279</v>
      </c>
      <c r="C3" s="282">
        <f>DSUM(Εθελοντές!$A$3:$G$53,Εθελοντές!$G$3,BA1:BA2)</f>
        <v>0</v>
      </c>
      <c r="D3" s="283" t="str">
        <f>IF(C15=0,"",C3/C15)</f>
        <v/>
      </c>
      <c r="E3" s="282">
        <f>ROUND(C3*Προϋπολογισμός!$B$8,2)</f>
        <v>0</v>
      </c>
      <c r="G3" s="485" t="str">
        <f>IF($E$127=0,"",+E15/$E$127)</f>
        <v/>
      </c>
    </row>
    <row r="4" spans="1:53" ht="15.75" thickBot="1">
      <c r="A4" s="480"/>
      <c r="B4" s="269" t="s">
        <v>280</v>
      </c>
      <c r="C4" s="286">
        <f>DSUM(Ταξίδια!$A$2:$O$28,Ταξίδια!$O$2,BA1:BA2)</f>
        <v>0</v>
      </c>
      <c r="D4" s="287" t="str">
        <f>IF(C15=0,"",C4/C15)</f>
        <v/>
      </c>
      <c r="E4" s="282">
        <f>ROUND(C4*Προϋπολογισμός!$B$8,2)</f>
        <v>0</v>
      </c>
      <c r="G4" s="486"/>
    </row>
    <row r="5" spans="1:53">
      <c r="A5" s="480"/>
      <c r="B5" s="269" t="s">
        <v>281</v>
      </c>
      <c r="C5" s="286">
        <f>DSUM(Αποσβέσεις!$A$2:$K$23,Αποσβέσεις!$K$2,BA1:BA2)</f>
        <v>0</v>
      </c>
      <c r="D5" s="287" t="str">
        <f>IF(C15=0,"",C5/C15)</f>
        <v/>
      </c>
      <c r="E5" s="282">
        <f>ROUND(C5*Προϋπολογισμός!$B$8,2)</f>
        <v>0</v>
      </c>
      <c r="BA5" s="281"/>
    </row>
    <row r="6" spans="1:53">
      <c r="A6" s="480"/>
      <c r="B6" s="269" t="s">
        <v>282</v>
      </c>
      <c r="C6" s="286">
        <f>DSUM(Εξοπλισμός!$A$2:$G$23,Εξοπλισμός!$G$2,BA1:BA2)</f>
        <v>0</v>
      </c>
      <c r="D6" s="287" t="str">
        <f>IF(C15=0,"",C6/C15)</f>
        <v/>
      </c>
      <c r="E6" s="282">
        <f>ROUND(C6*Προϋπολογισμός!$B$8,2)</f>
        <v>0</v>
      </c>
      <c r="BA6" s="281"/>
    </row>
    <row r="7" spans="1:53">
      <c r="A7" s="480"/>
      <c r="B7" s="269" t="s">
        <v>252</v>
      </c>
      <c r="C7" s="286">
        <f>DSUM(Αναλώσιμα!$A$2:$G$17,Αναλώσιμα!$G$2,BA1:BA2)</f>
        <v>0</v>
      </c>
      <c r="D7" s="287" t="str">
        <f>IF(C15=0,"",C7/C15)</f>
        <v/>
      </c>
      <c r="E7" s="282">
        <f>ROUND(C7*Προϋπολογισμός!$B$8,2)</f>
        <v>0</v>
      </c>
    </row>
    <row r="8" spans="1:53">
      <c r="A8" s="480"/>
      <c r="B8" s="269" t="s">
        <v>283</v>
      </c>
      <c r="C8" s="286">
        <f>DSUM(Υπεργολαβίες!$A$2:$E$22,Υπεργολαβίες!$E$2,BA1:BA2)</f>
        <v>0</v>
      </c>
      <c r="D8" s="287" t="str">
        <f>IF(C15=0,"",C8/C15)</f>
        <v/>
      </c>
      <c r="E8" s="282">
        <f>ROUND(C8*Προϋπολογισμός!$B$8,2)</f>
        <v>0</v>
      </c>
    </row>
    <row r="9" spans="1:53" ht="15.75" thickBot="1">
      <c r="A9" s="480"/>
      <c r="B9" s="270" t="s">
        <v>284</v>
      </c>
      <c r="C9" s="288">
        <f>DSUM('Λοιπές άμεσες'!$A$2:$E$44,'Λοιπές άμεσες'!$E$2,BA1:BA2)</f>
        <v>0</v>
      </c>
      <c r="D9" s="289" t="str">
        <f>IF(C15=0,"",C9/C15)</f>
        <v/>
      </c>
      <c r="E9" s="290">
        <f>ROUND(C9*Προϋπολογισμός!$B$8,2)</f>
        <v>0</v>
      </c>
    </row>
    <row r="10" spans="1:53">
      <c r="A10" s="480"/>
      <c r="B10" s="271" t="s">
        <v>139</v>
      </c>
      <c r="C10" s="259">
        <f>SUM(C2:C9)</f>
        <v>0</v>
      </c>
      <c r="D10" s="260"/>
      <c r="E10" s="277">
        <f>SUM(E2:E9)</f>
        <v>0</v>
      </c>
    </row>
    <row r="11" spans="1:53">
      <c r="A11" s="480"/>
      <c r="B11" s="269" t="s">
        <v>285</v>
      </c>
      <c r="C11" s="261">
        <f>DSUM(Ανακατασκευή!$A$2:$E$22,Ανακατασκευή!$E$2,BA1:BA2)</f>
        <v>0</v>
      </c>
      <c r="D11" s="262" t="str">
        <f>IF(C15=0,"",C11/C15)</f>
        <v/>
      </c>
      <c r="E11" s="282">
        <f>ROUND(C11*Προϋπολογισμός!$B$8,2)</f>
        <v>0</v>
      </c>
    </row>
    <row r="12" spans="1:53" ht="15.75" thickBot="1">
      <c r="A12" s="480"/>
      <c r="B12" s="270" t="s">
        <v>286</v>
      </c>
      <c r="C12" s="263">
        <f>+C2*Προϋπολογισμός!$B$11</f>
        <v>0</v>
      </c>
      <c r="D12" s="264" t="str">
        <f>IF(C15=0,"",C12/C15)</f>
        <v/>
      </c>
      <c r="E12" s="290">
        <f>ROUND(C12*Προϋπολογισμός!$B$8,2)</f>
        <v>0</v>
      </c>
    </row>
    <row r="13" spans="1:53">
      <c r="A13" s="480"/>
      <c r="B13" s="271" t="s">
        <v>287</v>
      </c>
      <c r="C13" s="259">
        <f>SUM(C10:C12)</f>
        <v>0</v>
      </c>
      <c r="D13" s="260"/>
      <c r="E13" s="277">
        <f>SUM(E10:E12)</f>
        <v>0</v>
      </c>
    </row>
    <row r="14" spans="1:53" ht="15.75" thickBot="1">
      <c r="A14" s="480"/>
      <c r="B14" s="272" t="s">
        <v>288</v>
      </c>
      <c r="C14" s="265">
        <f>DSUM('Capacity Building'!$A$3:$E$43,'Capacity Building'!$E$3,BA1:BA2)</f>
        <v>0</v>
      </c>
      <c r="D14" s="266" t="str">
        <f>IF(C15=0,"",C14/C15)</f>
        <v/>
      </c>
      <c r="E14" s="265">
        <f>ROUND(C14*Προϋπολογισμός!$B$8,2)</f>
        <v>0</v>
      </c>
    </row>
    <row r="15" spans="1:53" ht="14.25" customHeight="1" thickBot="1">
      <c r="A15" s="481"/>
      <c r="B15" s="273" t="s">
        <v>144</v>
      </c>
      <c r="C15" s="267">
        <f>+C13+C14</f>
        <v>0</v>
      </c>
      <c r="D15" s="268">
        <f>SUM(D2:D14)</f>
        <v>0</v>
      </c>
      <c r="E15" s="267">
        <f>+E13+E14</f>
        <v>0</v>
      </c>
    </row>
    <row r="16" spans="1:53" ht="15.75" thickBot="1"/>
    <row r="17" spans="1:53" ht="60.75" thickBot="1">
      <c r="A17" s="479" t="s">
        <v>289</v>
      </c>
      <c r="B17" s="276" t="s">
        <v>276</v>
      </c>
      <c r="C17" s="275" t="s">
        <v>128</v>
      </c>
      <c r="D17" s="275" t="s">
        <v>129</v>
      </c>
      <c r="E17" s="275" t="s">
        <v>277</v>
      </c>
      <c r="G17" s="275" t="s">
        <v>129</v>
      </c>
      <c r="BA17" s="281" t="s">
        <v>155</v>
      </c>
    </row>
    <row r="18" spans="1:53" ht="15.75" thickBot="1">
      <c r="A18" s="480"/>
      <c r="B18" s="274" t="s">
        <v>278</v>
      </c>
      <c r="C18" s="282">
        <f>DSUM(Προσωπικό!$A$2:$O$44,Προσωπικό!$O$2,BA17:BA18)</f>
        <v>0</v>
      </c>
      <c r="D18" s="283" t="str">
        <f>IF(C31=0,"",C18/C31)</f>
        <v/>
      </c>
      <c r="E18" s="282">
        <f>ROUND(C18*Προϋπολογισμός!$B$8,2)</f>
        <v>0</v>
      </c>
      <c r="G18" s="284" t="str">
        <f>+BA18</f>
        <v>Εταίρος 1 / Partner 1</v>
      </c>
      <c r="BA18" s="285" t="s">
        <v>290</v>
      </c>
    </row>
    <row r="19" spans="1:53" ht="14.25" customHeight="1">
      <c r="A19" s="480"/>
      <c r="B19" s="274" t="s">
        <v>279</v>
      </c>
      <c r="C19" s="282">
        <f>DSUM(Εθελοντές!$A$3:$G$53,Εθελοντές!$G$3,BA17:BA18)</f>
        <v>0</v>
      </c>
      <c r="D19" s="283" t="str">
        <f>IF(C31=0,"",C19/C31)</f>
        <v/>
      </c>
      <c r="E19" s="282">
        <f>ROUND(C19*Προϋπολογισμός!$B$8,2)</f>
        <v>0</v>
      </c>
      <c r="G19" s="485" t="str">
        <f>IF($E$127=0,"",+E31/$E$127)</f>
        <v/>
      </c>
    </row>
    <row r="20" spans="1:53" ht="11.65" customHeight="1" thickBot="1">
      <c r="A20" s="480"/>
      <c r="B20" s="269" t="s">
        <v>280</v>
      </c>
      <c r="C20" s="286">
        <f>DSUM(Ταξίδια!$A$2:$O$28,Ταξίδια!$O$2,BA17:BA18)</f>
        <v>0</v>
      </c>
      <c r="D20" s="287" t="str">
        <f>IF(C31=0,"",C20/C31)</f>
        <v/>
      </c>
      <c r="E20" s="282">
        <f>ROUND(C20*Προϋπολογισμός!$B$8,2)</f>
        <v>0</v>
      </c>
      <c r="G20" s="486"/>
    </row>
    <row r="21" spans="1:53">
      <c r="A21" s="480"/>
      <c r="B21" s="269" t="s">
        <v>281</v>
      </c>
      <c r="C21" s="286">
        <f>DSUM(Αποσβέσεις!$A$2:$K$23,Αποσβέσεις!$K$2,BA17:BA18)</f>
        <v>0</v>
      </c>
      <c r="D21" s="287" t="str">
        <f>IF(C31=0,"",C21/C31)</f>
        <v/>
      </c>
      <c r="E21" s="282">
        <f>ROUND(C21*Προϋπολογισμός!$B$8,2)</f>
        <v>0</v>
      </c>
      <c r="BA21" s="281"/>
    </row>
    <row r="22" spans="1:53">
      <c r="A22" s="480"/>
      <c r="B22" s="269" t="s">
        <v>282</v>
      </c>
      <c r="C22" s="286">
        <f>DSUM(Εξοπλισμός!$A$2:$G$23,Εξοπλισμός!$G$2,BA17:BA18)</f>
        <v>0</v>
      </c>
      <c r="D22" s="287" t="str">
        <f>IF(C31=0,"",C22/C31)</f>
        <v/>
      </c>
      <c r="E22" s="282">
        <f>ROUND(C22*Προϋπολογισμός!$B$8,2)</f>
        <v>0</v>
      </c>
      <c r="BA22" s="281"/>
    </row>
    <row r="23" spans="1:53">
      <c r="A23" s="480"/>
      <c r="B23" s="269" t="s">
        <v>252</v>
      </c>
      <c r="C23" s="286">
        <f>DSUM(Αναλώσιμα!$A$2:$G$17,Αναλώσιμα!$G$2,BA17:BA18)</f>
        <v>0</v>
      </c>
      <c r="D23" s="287" t="str">
        <f>IF(C31=0,"",C23/C31)</f>
        <v/>
      </c>
      <c r="E23" s="282">
        <f>ROUND(C23*Προϋπολογισμός!$B$8,2)</f>
        <v>0</v>
      </c>
    </row>
    <row r="24" spans="1:53">
      <c r="A24" s="480"/>
      <c r="B24" s="269" t="s">
        <v>283</v>
      </c>
      <c r="C24" s="286">
        <f>DSUM(Υπεργολαβίες!$A$2:$E$22,Υπεργολαβίες!$E$2,BA17:BA18)</f>
        <v>0</v>
      </c>
      <c r="D24" s="287" t="str">
        <f>IF(C31=0,"",C24/C31)</f>
        <v/>
      </c>
      <c r="E24" s="282">
        <f>ROUND(C24*Προϋπολογισμός!$B$8,2)</f>
        <v>0</v>
      </c>
    </row>
    <row r="25" spans="1:53" ht="15.75" thickBot="1">
      <c r="A25" s="480"/>
      <c r="B25" s="270" t="s">
        <v>284</v>
      </c>
      <c r="C25" s="288">
        <f>DSUM('Λοιπές άμεσες'!$A$2:$E$44,'Λοιπές άμεσες'!$E$2,BA17:BA18)</f>
        <v>0</v>
      </c>
      <c r="D25" s="289" t="str">
        <f>IF(C31=0,"",C25/C31)</f>
        <v/>
      </c>
      <c r="E25" s="290">
        <f>ROUND(C25*Προϋπολογισμός!$B$8,2)</f>
        <v>0</v>
      </c>
    </row>
    <row r="26" spans="1:53">
      <c r="A26" s="480"/>
      <c r="B26" s="271" t="s">
        <v>139</v>
      </c>
      <c r="C26" s="259">
        <f>SUM(C18:C25)</f>
        <v>0</v>
      </c>
      <c r="D26" s="260"/>
      <c r="E26" s="277">
        <f>SUM(E18:E25)</f>
        <v>0</v>
      </c>
    </row>
    <row r="27" spans="1:53">
      <c r="A27" s="480"/>
      <c r="B27" s="269" t="s">
        <v>285</v>
      </c>
      <c r="C27" s="261">
        <f>DSUM(Ανακατασκευή!$A$2:$E$22,Ανακατασκευή!$E$2,BA17:BA18)</f>
        <v>0</v>
      </c>
      <c r="D27" s="262" t="str">
        <f>IF(C31=0,"",C27/C31)</f>
        <v/>
      </c>
      <c r="E27" s="282">
        <f>ROUND(C27*Προϋπολογισμός!$B$8,2)</f>
        <v>0</v>
      </c>
    </row>
    <row r="28" spans="1:53" ht="15.75" thickBot="1">
      <c r="A28" s="480"/>
      <c r="B28" s="270" t="s">
        <v>286</v>
      </c>
      <c r="C28" s="263">
        <f>+C18*Προϋπολογισμός!$B$11</f>
        <v>0</v>
      </c>
      <c r="D28" s="264" t="str">
        <f>IF(C31=0,"",C28/C31)</f>
        <v/>
      </c>
      <c r="E28" s="290">
        <f>ROUND(C28*Προϋπολογισμός!$B$8,2)</f>
        <v>0</v>
      </c>
    </row>
    <row r="29" spans="1:53">
      <c r="A29" s="480"/>
      <c r="B29" s="271" t="s">
        <v>287</v>
      </c>
      <c r="C29" s="259">
        <f>SUM(C26:C28)</f>
        <v>0</v>
      </c>
      <c r="D29" s="260"/>
      <c r="E29" s="277">
        <f>SUM(E26:E28)</f>
        <v>0</v>
      </c>
    </row>
    <row r="30" spans="1:53" ht="15.75" thickBot="1">
      <c r="A30" s="480"/>
      <c r="B30" s="272" t="s">
        <v>288</v>
      </c>
      <c r="C30" s="265">
        <f>DSUM('Capacity Building'!$A$3:$E$43,'Capacity Building'!$E$3,BA17:BA18)</f>
        <v>0</v>
      </c>
      <c r="D30" s="266" t="str">
        <f>IF(C31=0,"",C30/C31)</f>
        <v/>
      </c>
      <c r="E30" s="265">
        <f>ROUND(C30*Προϋπολογισμός!$B$8,2)</f>
        <v>0</v>
      </c>
    </row>
    <row r="31" spans="1:53" ht="14.25" customHeight="1" thickBot="1">
      <c r="A31" s="481"/>
      <c r="B31" s="273" t="s">
        <v>144</v>
      </c>
      <c r="C31" s="267">
        <f>+C29+C30</f>
        <v>0</v>
      </c>
      <c r="D31" s="268">
        <f>SUM(D18:D30)</f>
        <v>0</v>
      </c>
      <c r="E31" s="267">
        <f>+E29+E30</f>
        <v>0</v>
      </c>
    </row>
    <row r="32" spans="1:53" ht="15.75" thickBot="1"/>
    <row r="33" spans="1:53" ht="60.75" thickBot="1">
      <c r="A33" s="479" t="s">
        <v>291</v>
      </c>
      <c r="B33" s="276" t="s">
        <v>276</v>
      </c>
      <c r="C33" s="275" t="s">
        <v>128</v>
      </c>
      <c r="D33" s="275" t="s">
        <v>129</v>
      </c>
      <c r="E33" s="275" t="s">
        <v>277</v>
      </c>
      <c r="G33" s="275" t="s">
        <v>129</v>
      </c>
      <c r="BA33" s="281" t="s">
        <v>155</v>
      </c>
    </row>
    <row r="34" spans="1:53" ht="15.75" thickBot="1">
      <c r="A34" s="480"/>
      <c r="B34" s="274" t="s">
        <v>278</v>
      </c>
      <c r="C34" s="282">
        <f>DSUM(Προσωπικό!$A$2:$O$44,Προσωπικό!$O$2,BA33:BA34)</f>
        <v>0</v>
      </c>
      <c r="D34" s="283" t="str">
        <f>IF(C47=0,"",C34/C47)</f>
        <v/>
      </c>
      <c r="E34" s="282">
        <f>ROUND(C34*Προϋπολογισμός!$B$8,2)</f>
        <v>0</v>
      </c>
      <c r="G34" s="284" t="str">
        <f>+BA34</f>
        <v>Εταίρος 2 / Partner 2</v>
      </c>
      <c r="BA34" s="285" t="s">
        <v>292</v>
      </c>
    </row>
    <row r="35" spans="1:53" ht="14.25" customHeight="1">
      <c r="A35" s="480"/>
      <c r="B35" s="274" t="s">
        <v>279</v>
      </c>
      <c r="C35" s="282">
        <f>DSUM(Εθελοντές!$A$3:$G$53,Εθελοντές!$G$3,BA33:BA34)</f>
        <v>0</v>
      </c>
      <c r="D35" s="283" t="str">
        <f>IF(C47=0,"",C35/C47)</f>
        <v/>
      </c>
      <c r="E35" s="282">
        <f>ROUND(C35*Προϋπολογισμός!$B$8,2)</f>
        <v>0</v>
      </c>
      <c r="G35" s="485" t="str">
        <f>IF($E$127=0,"",+E47/$E$127)</f>
        <v/>
      </c>
    </row>
    <row r="36" spans="1:53" ht="11.65" customHeight="1" thickBot="1">
      <c r="A36" s="480"/>
      <c r="B36" s="269" t="s">
        <v>280</v>
      </c>
      <c r="C36" s="286">
        <f>DSUM(Ταξίδια!$A$2:$O$28,Ταξίδια!$O$2,BA33:BA34)</f>
        <v>0</v>
      </c>
      <c r="D36" s="287" t="str">
        <f>IF(C47=0,"",C36/C47)</f>
        <v/>
      </c>
      <c r="E36" s="282">
        <f>ROUND(C36*Προϋπολογισμός!$B$8,2)</f>
        <v>0</v>
      </c>
      <c r="G36" s="486"/>
    </row>
    <row r="37" spans="1:53">
      <c r="A37" s="480"/>
      <c r="B37" s="269" t="s">
        <v>281</v>
      </c>
      <c r="C37" s="286">
        <f>DSUM(Αποσβέσεις!$A$2:$K$23,Αποσβέσεις!$K$2,BA33:BA34)</f>
        <v>0</v>
      </c>
      <c r="D37" s="287" t="str">
        <f>IF(C47=0,"",C37/C47)</f>
        <v/>
      </c>
      <c r="E37" s="282">
        <f>ROUND(C37*Προϋπολογισμός!$B$8,2)</f>
        <v>0</v>
      </c>
      <c r="BA37" s="281"/>
    </row>
    <row r="38" spans="1:53">
      <c r="A38" s="480"/>
      <c r="B38" s="269" t="s">
        <v>282</v>
      </c>
      <c r="C38" s="286">
        <f>DSUM(Εξοπλισμός!$A$2:$G$23,Εξοπλισμός!$G$2,BA33:BA34)</f>
        <v>0</v>
      </c>
      <c r="D38" s="287" t="str">
        <f>IF(C47=0,"",C38/C47)</f>
        <v/>
      </c>
      <c r="E38" s="282">
        <f>ROUND(C38*Προϋπολογισμός!$B$8,2)</f>
        <v>0</v>
      </c>
      <c r="BA38" s="281"/>
    </row>
    <row r="39" spans="1:53">
      <c r="A39" s="480"/>
      <c r="B39" s="269" t="s">
        <v>252</v>
      </c>
      <c r="C39" s="286">
        <f>DSUM(Αναλώσιμα!$A$2:$G$17,Αναλώσιμα!$G$2,BA33:BA34)</f>
        <v>0</v>
      </c>
      <c r="D39" s="287" t="str">
        <f>IF(C47=0,"",C39/C47)</f>
        <v/>
      </c>
      <c r="E39" s="282">
        <f>ROUND(C39*Προϋπολογισμός!$B$8,2)</f>
        <v>0</v>
      </c>
    </row>
    <row r="40" spans="1:53">
      <c r="A40" s="480"/>
      <c r="B40" s="269" t="s">
        <v>283</v>
      </c>
      <c r="C40" s="286">
        <f>DSUM(Υπεργολαβίες!$A$2:$E$22,Υπεργολαβίες!$E$2,BA33:BA34)</f>
        <v>0</v>
      </c>
      <c r="D40" s="287" t="str">
        <f>IF(C47=0,"",C40/C47)</f>
        <v/>
      </c>
      <c r="E40" s="282">
        <f>ROUND(C40*Προϋπολογισμός!$B$8,2)</f>
        <v>0</v>
      </c>
    </row>
    <row r="41" spans="1:53" ht="15.75" thickBot="1">
      <c r="A41" s="480"/>
      <c r="B41" s="270" t="s">
        <v>284</v>
      </c>
      <c r="C41" s="288">
        <f>DSUM('Λοιπές άμεσες'!$A$2:$E$44,'Λοιπές άμεσες'!$E$2,BA33:BA34)</f>
        <v>0</v>
      </c>
      <c r="D41" s="289" t="str">
        <f>IF(C47=0,"",C41/C47)</f>
        <v/>
      </c>
      <c r="E41" s="290">
        <f>ROUND(C41*Προϋπολογισμός!$B$8,2)</f>
        <v>0</v>
      </c>
    </row>
    <row r="42" spans="1:53">
      <c r="A42" s="480"/>
      <c r="B42" s="271" t="s">
        <v>139</v>
      </c>
      <c r="C42" s="259">
        <f>SUM(C34:C41)</f>
        <v>0</v>
      </c>
      <c r="D42" s="260"/>
      <c r="E42" s="277">
        <f>SUM(E34:E41)</f>
        <v>0</v>
      </c>
    </row>
    <row r="43" spans="1:53">
      <c r="A43" s="480"/>
      <c r="B43" s="269" t="s">
        <v>285</v>
      </c>
      <c r="C43" s="261">
        <f>DSUM(Ανακατασκευή!$A$2:$E$22,Ανακατασκευή!$E$2,BA33:BA34)</f>
        <v>0</v>
      </c>
      <c r="D43" s="262" t="str">
        <f>IF(C47=0,"",C43/C47)</f>
        <v/>
      </c>
      <c r="E43" s="282">
        <f>ROUND(C43*Προϋπολογισμός!$B$8,2)</f>
        <v>0</v>
      </c>
    </row>
    <row r="44" spans="1:53" ht="15.75" thickBot="1">
      <c r="A44" s="480"/>
      <c r="B44" s="270" t="s">
        <v>286</v>
      </c>
      <c r="C44" s="263">
        <f>+C34*Προϋπολογισμός!$B$11</f>
        <v>0</v>
      </c>
      <c r="D44" s="264" t="str">
        <f>IF(C47=0,"",C44/C47)</f>
        <v/>
      </c>
      <c r="E44" s="290">
        <f>ROUND(C44*Προϋπολογισμός!$B$8,2)</f>
        <v>0</v>
      </c>
    </row>
    <row r="45" spans="1:53">
      <c r="A45" s="480"/>
      <c r="B45" s="271" t="s">
        <v>287</v>
      </c>
      <c r="C45" s="259">
        <f>SUM(C42:C44)</f>
        <v>0</v>
      </c>
      <c r="D45" s="260"/>
      <c r="E45" s="277">
        <f>SUM(E42:E44)</f>
        <v>0</v>
      </c>
    </row>
    <row r="46" spans="1:53" ht="15.75" thickBot="1">
      <c r="A46" s="480"/>
      <c r="B46" s="272" t="s">
        <v>288</v>
      </c>
      <c r="C46" s="265">
        <f>DSUM('Capacity Building'!$A$3:$E$43,'Capacity Building'!$E$3,BA33:BA34)</f>
        <v>0</v>
      </c>
      <c r="D46" s="266" t="str">
        <f>IF(C47=0,"",C46/C47)</f>
        <v/>
      </c>
      <c r="E46" s="265">
        <f>ROUND(C46*Προϋπολογισμός!$B$8,2)</f>
        <v>0</v>
      </c>
    </row>
    <row r="47" spans="1:53" ht="14.25" customHeight="1" thickBot="1">
      <c r="A47" s="481"/>
      <c r="B47" s="273" t="s">
        <v>144</v>
      </c>
      <c r="C47" s="267">
        <f>+C45+C46</f>
        <v>0</v>
      </c>
      <c r="D47" s="268">
        <f>SUM(D34:D46)</f>
        <v>0</v>
      </c>
      <c r="E47" s="267">
        <f>+E45+E46</f>
        <v>0</v>
      </c>
    </row>
    <row r="48" spans="1:53" ht="15.75" thickBot="1"/>
    <row r="49" spans="1:53" ht="60.75" thickBot="1">
      <c r="A49" s="479" t="s">
        <v>293</v>
      </c>
      <c r="B49" s="276" t="s">
        <v>276</v>
      </c>
      <c r="C49" s="275" t="s">
        <v>128</v>
      </c>
      <c r="D49" s="275" t="s">
        <v>129</v>
      </c>
      <c r="E49" s="275" t="s">
        <v>277</v>
      </c>
      <c r="G49" s="275" t="s">
        <v>129</v>
      </c>
      <c r="BA49" s="281" t="s">
        <v>155</v>
      </c>
    </row>
    <row r="50" spans="1:53" ht="15.75" thickBot="1">
      <c r="A50" s="480"/>
      <c r="B50" s="274" t="s">
        <v>278</v>
      </c>
      <c r="C50" s="282">
        <f>DSUM(Προσωπικό!$A$2:$O$44,Προσωπικό!$O$2,BA49:BA50)</f>
        <v>0</v>
      </c>
      <c r="D50" s="283" t="str">
        <f>IF(C63=0,"",C50/C63)</f>
        <v/>
      </c>
      <c r="E50" s="282">
        <f>ROUND(C50*Προϋπολογισμός!$B$8,2)</f>
        <v>0</v>
      </c>
      <c r="G50" s="284" t="str">
        <f>+BA50</f>
        <v>Εταίρος 3 / Partner 3</v>
      </c>
      <c r="BA50" s="285" t="s">
        <v>294</v>
      </c>
    </row>
    <row r="51" spans="1:53" ht="14.25" customHeight="1">
      <c r="A51" s="480"/>
      <c r="B51" s="274" t="s">
        <v>279</v>
      </c>
      <c r="C51" s="282">
        <f>DSUM(Εθελοντές!$A$3:$G$53,Εθελοντές!$G$3,BA49:BA50)</f>
        <v>0</v>
      </c>
      <c r="D51" s="283" t="str">
        <f>IF(C63=0,"",C51/C63)</f>
        <v/>
      </c>
      <c r="E51" s="282">
        <f>ROUND(C51*Προϋπολογισμός!$B$8,2)</f>
        <v>0</v>
      </c>
      <c r="G51" s="485" t="str">
        <f>IF($E$127=0,"",+E63/$E$127)</f>
        <v/>
      </c>
    </row>
    <row r="52" spans="1:53" ht="11.65" customHeight="1" thickBot="1">
      <c r="A52" s="480"/>
      <c r="B52" s="269" t="s">
        <v>280</v>
      </c>
      <c r="C52" s="286">
        <f>DSUM(Ταξίδια!$A$2:$O$28,Ταξίδια!$O$2,BA49:BA50)</f>
        <v>0</v>
      </c>
      <c r="D52" s="287" t="str">
        <f>IF(C63=0,"",C52/C63)</f>
        <v/>
      </c>
      <c r="E52" s="282">
        <f>ROUND(C52*Προϋπολογισμός!$B$8,2)</f>
        <v>0</v>
      </c>
      <c r="G52" s="486"/>
    </row>
    <row r="53" spans="1:53">
      <c r="A53" s="480"/>
      <c r="B53" s="269" t="s">
        <v>281</v>
      </c>
      <c r="C53" s="286">
        <f>DSUM(Αποσβέσεις!$A$2:$K$23,Αποσβέσεις!$K$2,BA49:BA50)</f>
        <v>0</v>
      </c>
      <c r="D53" s="287" t="str">
        <f>IF(C63=0,"",C53/C63)</f>
        <v/>
      </c>
      <c r="E53" s="282">
        <f>ROUND(C53*Προϋπολογισμός!$B$8,2)</f>
        <v>0</v>
      </c>
      <c r="BA53" s="281"/>
    </row>
    <row r="54" spans="1:53">
      <c r="A54" s="480"/>
      <c r="B54" s="269" t="s">
        <v>282</v>
      </c>
      <c r="C54" s="286">
        <f>DSUM(Εξοπλισμός!$A$2:$G$23,Εξοπλισμός!$G$2,BA49:BA50)</f>
        <v>0</v>
      </c>
      <c r="D54" s="287" t="str">
        <f>IF(C63=0,"",C54/C63)</f>
        <v/>
      </c>
      <c r="E54" s="282">
        <f>ROUND(C54*Προϋπολογισμός!$B$8,2)</f>
        <v>0</v>
      </c>
      <c r="BA54" s="281"/>
    </row>
    <row r="55" spans="1:53">
      <c r="A55" s="480"/>
      <c r="B55" s="269" t="s">
        <v>252</v>
      </c>
      <c r="C55" s="286">
        <f>DSUM(Αναλώσιμα!$A$2:$G$17,Αναλώσιμα!$G$2,BA49:BA50)</f>
        <v>0</v>
      </c>
      <c r="D55" s="287" t="str">
        <f>IF(C63=0,"",C55/C63)</f>
        <v/>
      </c>
      <c r="E55" s="282">
        <f>ROUND(C55*Προϋπολογισμός!$B$8,2)</f>
        <v>0</v>
      </c>
    </row>
    <row r="56" spans="1:53">
      <c r="A56" s="480"/>
      <c r="B56" s="269" t="s">
        <v>283</v>
      </c>
      <c r="C56" s="286">
        <f>DSUM(Υπεργολαβίες!$A$2:$E$22,Υπεργολαβίες!$E$2,BA49:BA50)</f>
        <v>0</v>
      </c>
      <c r="D56" s="287" t="str">
        <f>IF(C63=0,"",C56/C63)</f>
        <v/>
      </c>
      <c r="E56" s="282">
        <f>ROUND(C56*Προϋπολογισμός!$B$8,2)</f>
        <v>0</v>
      </c>
    </row>
    <row r="57" spans="1:53" ht="15.75" thickBot="1">
      <c r="A57" s="480"/>
      <c r="B57" s="270" t="s">
        <v>284</v>
      </c>
      <c r="C57" s="288">
        <f>DSUM('Λοιπές άμεσες'!$A$2:$E$44,'Λοιπές άμεσες'!$E$2,BA49:BA50)</f>
        <v>0</v>
      </c>
      <c r="D57" s="289" t="str">
        <f>IF(C63=0,"",C57/C63)</f>
        <v/>
      </c>
      <c r="E57" s="290">
        <f>ROUND(C57*Προϋπολογισμός!$B$8,2)</f>
        <v>0</v>
      </c>
    </row>
    <row r="58" spans="1:53">
      <c r="A58" s="480"/>
      <c r="B58" s="271" t="s">
        <v>139</v>
      </c>
      <c r="C58" s="259">
        <f>SUM(C50:C57)</f>
        <v>0</v>
      </c>
      <c r="D58" s="260"/>
      <c r="E58" s="277">
        <f>SUM(E50:E57)</f>
        <v>0</v>
      </c>
    </row>
    <row r="59" spans="1:53">
      <c r="A59" s="480"/>
      <c r="B59" s="269" t="s">
        <v>285</v>
      </c>
      <c r="C59" s="261">
        <f>DSUM(Ανακατασκευή!$A$2:$E$22,Ανακατασκευή!$E$2,BA49:BA50)</f>
        <v>0</v>
      </c>
      <c r="D59" s="262" t="str">
        <f>IF(C63=0,"",C59/C63)</f>
        <v/>
      </c>
      <c r="E59" s="282">
        <f>ROUND(C59*Προϋπολογισμός!$B$8,2)</f>
        <v>0</v>
      </c>
    </row>
    <row r="60" spans="1:53" ht="15.75" thickBot="1">
      <c r="A60" s="480"/>
      <c r="B60" s="270" t="s">
        <v>286</v>
      </c>
      <c r="C60" s="263">
        <f>+C50*Προϋπολογισμός!$B$11</f>
        <v>0</v>
      </c>
      <c r="D60" s="264" t="str">
        <f>IF(C63=0,"",C60/C63)</f>
        <v/>
      </c>
      <c r="E60" s="290">
        <f>ROUND(C60*Προϋπολογισμός!$B$8,2)</f>
        <v>0</v>
      </c>
    </row>
    <row r="61" spans="1:53">
      <c r="A61" s="480"/>
      <c r="B61" s="271" t="s">
        <v>287</v>
      </c>
      <c r="C61" s="259">
        <f>SUM(C58:C60)</f>
        <v>0</v>
      </c>
      <c r="D61" s="260"/>
      <c r="E61" s="277">
        <f>SUM(E58:E60)</f>
        <v>0</v>
      </c>
    </row>
    <row r="62" spans="1:53" ht="15.75" thickBot="1">
      <c r="A62" s="480"/>
      <c r="B62" s="272" t="s">
        <v>288</v>
      </c>
      <c r="C62" s="265">
        <f>DSUM('Capacity Building'!$A$3:$E$43,'Capacity Building'!$E$3,BA49:BA50)</f>
        <v>0</v>
      </c>
      <c r="D62" s="266" t="str">
        <f>IF(C63=0,"",C62/C63)</f>
        <v/>
      </c>
      <c r="E62" s="265">
        <f>ROUND(C62*Προϋπολογισμός!$B$8,2)</f>
        <v>0</v>
      </c>
    </row>
    <row r="63" spans="1:53" ht="14.25" customHeight="1" thickBot="1">
      <c r="A63" s="481"/>
      <c r="B63" s="273" t="s">
        <v>144</v>
      </c>
      <c r="C63" s="267">
        <f>+C61+C62</f>
        <v>0</v>
      </c>
      <c r="D63" s="268">
        <f>SUM(D50:D62)</f>
        <v>0</v>
      </c>
      <c r="E63" s="267">
        <f>+E61+E62</f>
        <v>0</v>
      </c>
    </row>
    <row r="64" spans="1:53" ht="15.75" thickBot="1"/>
    <row r="65" spans="1:53" ht="60.75" thickBot="1">
      <c r="A65" s="479" t="s">
        <v>295</v>
      </c>
      <c r="B65" s="276" t="s">
        <v>276</v>
      </c>
      <c r="C65" s="275" t="s">
        <v>128</v>
      </c>
      <c r="D65" s="275" t="s">
        <v>129</v>
      </c>
      <c r="E65" s="275" t="s">
        <v>277</v>
      </c>
      <c r="G65" s="275" t="s">
        <v>129</v>
      </c>
      <c r="BA65" s="281" t="s">
        <v>155</v>
      </c>
    </row>
    <row r="66" spans="1:53" ht="15.75" thickBot="1">
      <c r="A66" s="480"/>
      <c r="B66" s="274" t="s">
        <v>278</v>
      </c>
      <c r="C66" s="282">
        <f>DSUM(Προσωπικό!$A$2:$O$44,Προσωπικό!$O$2,BA65:BA66)</f>
        <v>0</v>
      </c>
      <c r="D66" s="283" t="str">
        <f>IF(C79=0,"",C66/C79)</f>
        <v/>
      </c>
      <c r="E66" s="282">
        <f>ROUND(C66*Προϋπολογισμός!$B$8,2)</f>
        <v>0</v>
      </c>
      <c r="G66" s="284" t="str">
        <f>+BA66</f>
        <v>Εταίρος 4 / Partner 4</v>
      </c>
      <c r="BA66" s="285" t="s">
        <v>296</v>
      </c>
    </row>
    <row r="67" spans="1:53" ht="14.25" customHeight="1">
      <c r="A67" s="480"/>
      <c r="B67" s="274" t="s">
        <v>279</v>
      </c>
      <c r="C67" s="282">
        <f>DSUM(Εθελοντές!$A$3:$G$53,Εθελοντές!$G$3,BA65:BA66)</f>
        <v>0</v>
      </c>
      <c r="D67" s="283" t="str">
        <f>IF(C79=0,"",C67/C79)</f>
        <v/>
      </c>
      <c r="E67" s="282">
        <f>ROUND(C67*Προϋπολογισμός!$B$8,2)</f>
        <v>0</v>
      </c>
      <c r="G67" s="485" t="str">
        <f>IF($E$127=0,"",+E79/$E$127)</f>
        <v/>
      </c>
    </row>
    <row r="68" spans="1:53" ht="11.65" customHeight="1" thickBot="1">
      <c r="A68" s="480"/>
      <c r="B68" s="269" t="s">
        <v>280</v>
      </c>
      <c r="C68" s="286">
        <f>DSUM(Ταξίδια!$A$2:$O$28,Ταξίδια!$O$2,BA65:BA66)</f>
        <v>0</v>
      </c>
      <c r="D68" s="287" t="str">
        <f>IF(C79=0,"",C68/C79)</f>
        <v/>
      </c>
      <c r="E68" s="282">
        <f>ROUND(C68*Προϋπολογισμός!$B$8,2)</f>
        <v>0</v>
      </c>
      <c r="G68" s="486"/>
    </row>
    <row r="69" spans="1:53">
      <c r="A69" s="480"/>
      <c r="B69" s="269" t="s">
        <v>281</v>
      </c>
      <c r="C69" s="286">
        <f>DSUM(Αποσβέσεις!$A$2:$K$23,Αποσβέσεις!$K$2,BA65:BA66)</f>
        <v>0</v>
      </c>
      <c r="D69" s="287" t="str">
        <f>IF(C79=0,"",C69/C79)</f>
        <v/>
      </c>
      <c r="E69" s="282">
        <f>ROUND(C69*Προϋπολογισμός!$B$8,2)</f>
        <v>0</v>
      </c>
      <c r="BA69" s="281"/>
    </row>
    <row r="70" spans="1:53">
      <c r="A70" s="480"/>
      <c r="B70" s="269" t="s">
        <v>282</v>
      </c>
      <c r="C70" s="286">
        <f>DSUM(Εξοπλισμός!$A$2:$G$23,Εξοπλισμός!$G$2,BA65:BA66)</f>
        <v>0</v>
      </c>
      <c r="D70" s="287" t="str">
        <f>IF(C79=0,"",C70/C79)</f>
        <v/>
      </c>
      <c r="E70" s="282">
        <f>ROUND(C70*Προϋπολογισμός!$B$8,2)</f>
        <v>0</v>
      </c>
      <c r="BA70" s="281"/>
    </row>
    <row r="71" spans="1:53">
      <c r="A71" s="480"/>
      <c r="B71" s="269" t="s">
        <v>252</v>
      </c>
      <c r="C71" s="286">
        <f>DSUM(Αναλώσιμα!$A$2:$G$17,Αναλώσιμα!$G$2,BA65:BA66)</f>
        <v>0</v>
      </c>
      <c r="D71" s="287" t="str">
        <f>IF(C79=0,"",C71/C79)</f>
        <v/>
      </c>
      <c r="E71" s="282">
        <f>ROUND(C71*Προϋπολογισμός!$B$8,2)</f>
        <v>0</v>
      </c>
    </row>
    <row r="72" spans="1:53">
      <c r="A72" s="480"/>
      <c r="B72" s="269" t="s">
        <v>283</v>
      </c>
      <c r="C72" s="286">
        <f>DSUM(Υπεργολαβίες!$A$2:$E$22,Υπεργολαβίες!$E$2,BA65:BA66)</f>
        <v>0</v>
      </c>
      <c r="D72" s="287" t="str">
        <f>IF(C79=0,"",C72/C79)</f>
        <v/>
      </c>
      <c r="E72" s="282">
        <f>ROUND(C72*Προϋπολογισμός!$B$8,2)</f>
        <v>0</v>
      </c>
    </row>
    <row r="73" spans="1:53" ht="15.75" thickBot="1">
      <c r="A73" s="480"/>
      <c r="B73" s="270" t="s">
        <v>284</v>
      </c>
      <c r="C73" s="288">
        <f>DSUM('Λοιπές άμεσες'!$A$2:$E$44,'Λοιπές άμεσες'!$E$2,BA65:BA66)</f>
        <v>0</v>
      </c>
      <c r="D73" s="289" t="str">
        <f>IF(C79=0,"",C73/C79)</f>
        <v/>
      </c>
      <c r="E73" s="290">
        <f>ROUND(C73*Προϋπολογισμός!$B$8,2)</f>
        <v>0</v>
      </c>
    </row>
    <row r="74" spans="1:53">
      <c r="A74" s="480"/>
      <c r="B74" s="271" t="s">
        <v>139</v>
      </c>
      <c r="C74" s="259">
        <f>SUM(C66:C73)</f>
        <v>0</v>
      </c>
      <c r="D74" s="260"/>
      <c r="E74" s="277">
        <f>SUM(E66:E73)</f>
        <v>0</v>
      </c>
    </row>
    <row r="75" spans="1:53">
      <c r="A75" s="480"/>
      <c r="B75" s="269" t="s">
        <v>285</v>
      </c>
      <c r="C75" s="261">
        <f>DSUM(Ανακατασκευή!$A$2:$E$22,Ανακατασκευή!$E$2,BA65:BA66)</f>
        <v>0</v>
      </c>
      <c r="D75" s="262" t="str">
        <f>IF(C79=0,"",C75/C79)</f>
        <v/>
      </c>
      <c r="E75" s="282">
        <f>ROUND(C75*Προϋπολογισμός!$B$8,2)</f>
        <v>0</v>
      </c>
    </row>
    <row r="76" spans="1:53" ht="15.75" thickBot="1">
      <c r="A76" s="480"/>
      <c r="B76" s="270" t="s">
        <v>286</v>
      </c>
      <c r="C76" s="263">
        <f>+C66*Προϋπολογισμός!$B$11</f>
        <v>0</v>
      </c>
      <c r="D76" s="264" t="str">
        <f>IF(C79=0,"",C76/C79)</f>
        <v/>
      </c>
      <c r="E76" s="290">
        <f>ROUND(C76*Προϋπολογισμός!$B$8,2)</f>
        <v>0</v>
      </c>
    </row>
    <row r="77" spans="1:53">
      <c r="A77" s="480"/>
      <c r="B77" s="271" t="s">
        <v>287</v>
      </c>
      <c r="C77" s="259">
        <f>SUM(C74:C76)</f>
        <v>0</v>
      </c>
      <c r="D77" s="260"/>
      <c r="E77" s="277">
        <f>SUM(E74:E76)</f>
        <v>0</v>
      </c>
    </row>
    <row r="78" spans="1:53" ht="15.75" thickBot="1">
      <c r="A78" s="480"/>
      <c r="B78" s="272" t="s">
        <v>288</v>
      </c>
      <c r="C78" s="265">
        <f>DSUM('Capacity Building'!$A$3:$E$43,'Capacity Building'!$E$3,BA65:BA66)</f>
        <v>0</v>
      </c>
      <c r="D78" s="266" t="str">
        <f>IF(C79=0,"",C78/C79)</f>
        <v/>
      </c>
      <c r="E78" s="265">
        <f>ROUND(C78*Προϋπολογισμός!$B$8,2)</f>
        <v>0</v>
      </c>
    </row>
    <row r="79" spans="1:53" ht="14.25" customHeight="1" thickBot="1">
      <c r="A79" s="481"/>
      <c r="B79" s="273" t="s">
        <v>144</v>
      </c>
      <c r="C79" s="267">
        <f>+C77+C78</f>
        <v>0</v>
      </c>
      <c r="D79" s="268">
        <f>SUM(D66:D78)</f>
        <v>0</v>
      </c>
      <c r="E79" s="267">
        <f>+E77+E78</f>
        <v>0</v>
      </c>
    </row>
    <row r="80" spans="1:53" ht="15.75" thickBot="1"/>
    <row r="81" spans="1:53" ht="60.75" thickBot="1">
      <c r="A81" s="479" t="s">
        <v>297</v>
      </c>
      <c r="B81" s="276" t="s">
        <v>276</v>
      </c>
      <c r="C81" s="275" t="s">
        <v>128</v>
      </c>
      <c r="D81" s="275" t="s">
        <v>129</v>
      </c>
      <c r="E81" s="275" t="s">
        <v>277</v>
      </c>
      <c r="G81" s="275" t="s">
        <v>129</v>
      </c>
      <c r="BA81" s="281" t="s">
        <v>155</v>
      </c>
    </row>
    <row r="82" spans="1:53" ht="15.75" thickBot="1">
      <c r="A82" s="480"/>
      <c r="B82" s="274" t="s">
        <v>278</v>
      </c>
      <c r="C82" s="282">
        <f>DSUM(Προσωπικό!$A$2:$O$44,Προσωπικό!$O$2,BA81:BA82)</f>
        <v>0</v>
      </c>
      <c r="D82" s="283" t="str">
        <f>IF(C95=0,"",C82/C95)</f>
        <v/>
      </c>
      <c r="E82" s="282">
        <f>ROUND(C82*Προϋπολογισμός!$B$8,2)</f>
        <v>0</v>
      </c>
      <c r="G82" s="284" t="str">
        <f>+BA82</f>
        <v>Εταίρος 5 / Partner 5</v>
      </c>
      <c r="BA82" s="285" t="s">
        <v>298</v>
      </c>
    </row>
    <row r="83" spans="1:53" ht="14.25" customHeight="1">
      <c r="A83" s="480"/>
      <c r="B83" s="274" t="s">
        <v>279</v>
      </c>
      <c r="C83" s="282">
        <f>DSUM(Εθελοντές!$A$3:$G$53,Εθελοντές!$G$3,BA81:BA82)</f>
        <v>0</v>
      </c>
      <c r="D83" s="283" t="str">
        <f>IF(C95=0,"",C83/C95)</f>
        <v/>
      </c>
      <c r="E83" s="282">
        <f>ROUND(C83*Προϋπολογισμός!$B$8,2)</f>
        <v>0</v>
      </c>
      <c r="G83" s="485" t="str">
        <f>IF($E$127=0,"",+E95/$E$127)</f>
        <v/>
      </c>
    </row>
    <row r="84" spans="1:53" ht="11.65" customHeight="1" thickBot="1">
      <c r="A84" s="480"/>
      <c r="B84" s="269" t="s">
        <v>280</v>
      </c>
      <c r="C84" s="286">
        <f>DSUM(Ταξίδια!$A$2:$O$28,Ταξίδια!$O$2,BA81:BA82)</f>
        <v>0</v>
      </c>
      <c r="D84" s="287" t="str">
        <f>IF(C95=0,"",C84/C95)</f>
        <v/>
      </c>
      <c r="E84" s="282">
        <f>ROUND(C84*Προϋπολογισμός!$B$8,2)</f>
        <v>0</v>
      </c>
      <c r="G84" s="486"/>
    </row>
    <row r="85" spans="1:53">
      <c r="A85" s="480"/>
      <c r="B85" s="269" t="s">
        <v>281</v>
      </c>
      <c r="C85" s="286">
        <f>DSUM(Αποσβέσεις!$A$2:$K$23,Αποσβέσεις!$K$2,BA81:BA82)</f>
        <v>0</v>
      </c>
      <c r="D85" s="287" t="str">
        <f>IF(C95=0,"",C85/C95)</f>
        <v/>
      </c>
      <c r="E85" s="282">
        <f>ROUND(C85*Προϋπολογισμός!$B$8,2)</f>
        <v>0</v>
      </c>
      <c r="BA85" s="281"/>
    </row>
    <row r="86" spans="1:53">
      <c r="A86" s="480"/>
      <c r="B86" s="269" t="s">
        <v>282</v>
      </c>
      <c r="C86" s="286">
        <f>DSUM(Εξοπλισμός!$A$2:$G$23,Εξοπλισμός!$G$2,BA81:BA82)</f>
        <v>0</v>
      </c>
      <c r="D86" s="287" t="str">
        <f>IF(C95=0,"",C86/C95)</f>
        <v/>
      </c>
      <c r="E86" s="282">
        <f>ROUND(C86*Προϋπολογισμός!$B$8,2)</f>
        <v>0</v>
      </c>
      <c r="BA86" s="281"/>
    </row>
    <row r="87" spans="1:53">
      <c r="A87" s="480"/>
      <c r="B87" s="269" t="s">
        <v>252</v>
      </c>
      <c r="C87" s="286">
        <f>DSUM(Αναλώσιμα!$A$2:$G$17,Αναλώσιμα!$G$2,BA81:BA82)</f>
        <v>0</v>
      </c>
      <c r="D87" s="287" t="str">
        <f>IF(C95=0,"",C87/C95)</f>
        <v/>
      </c>
      <c r="E87" s="282">
        <f>ROUND(C87*Προϋπολογισμός!$B$8,2)</f>
        <v>0</v>
      </c>
    </row>
    <row r="88" spans="1:53">
      <c r="A88" s="480"/>
      <c r="B88" s="269" t="s">
        <v>283</v>
      </c>
      <c r="C88" s="286">
        <f>DSUM(Υπεργολαβίες!$A$2:$E$22,Υπεργολαβίες!$E$2,BA81:BA82)</f>
        <v>0</v>
      </c>
      <c r="D88" s="287" t="str">
        <f>IF(C95=0,"",C88/C95)</f>
        <v/>
      </c>
      <c r="E88" s="282">
        <f>ROUND(C88*Προϋπολογισμός!$B$8,2)</f>
        <v>0</v>
      </c>
    </row>
    <row r="89" spans="1:53" ht="15.75" thickBot="1">
      <c r="A89" s="480"/>
      <c r="B89" s="270" t="s">
        <v>284</v>
      </c>
      <c r="C89" s="288">
        <f>DSUM('Λοιπές άμεσες'!$A$2:$E$44,'Λοιπές άμεσες'!$E$2,BA81:BA82)</f>
        <v>0</v>
      </c>
      <c r="D89" s="289" t="str">
        <f>IF(C95=0,"",C89/C95)</f>
        <v/>
      </c>
      <c r="E89" s="290">
        <f>ROUND(C89*Προϋπολογισμός!$B$8,2)</f>
        <v>0</v>
      </c>
    </row>
    <row r="90" spans="1:53">
      <c r="A90" s="480"/>
      <c r="B90" s="271" t="s">
        <v>139</v>
      </c>
      <c r="C90" s="259">
        <f>SUM(C82:C89)</f>
        <v>0</v>
      </c>
      <c r="D90" s="260"/>
      <c r="E90" s="277">
        <f>SUM(E82:E89)</f>
        <v>0</v>
      </c>
    </row>
    <row r="91" spans="1:53">
      <c r="A91" s="480"/>
      <c r="B91" s="269" t="s">
        <v>285</v>
      </c>
      <c r="C91" s="261">
        <f>DSUM(Ανακατασκευή!$A$2:$E$22,Ανακατασκευή!$E$2,BA81:BA82)</f>
        <v>0</v>
      </c>
      <c r="D91" s="262" t="str">
        <f>IF(C95=0,"",C91/C95)</f>
        <v/>
      </c>
      <c r="E91" s="282">
        <f>ROUND(C91*Προϋπολογισμός!$B$8,2)</f>
        <v>0</v>
      </c>
    </row>
    <row r="92" spans="1:53" ht="15.75" thickBot="1">
      <c r="A92" s="480"/>
      <c r="B92" s="270" t="s">
        <v>286</v>
      </c>
      <c r="C92" s="263">
        <f>+C82*Προϋπολογισμός!$B$11</f>
        <v>0</v>
      </c>
      <c r="D92" s="264" t="str">
        <f>IF(C95=0,"",C92/C95)</f>
        <v/>
      </c>
      <c r="E92" s="290">
        <f>ROUND(C92*Προϋπολογισμός!$B$8,2)</f>
        <v>0</v>
      </c>
    </row>
    <row r="93" spans="1:53">
      <c r="A93" s="480"/>
      <c r="B93" s="271" t="s">
        <v>287</v>
      </c>
      <c r="C93" s="259">
        <f>SUM(C90:C92)</f>
        <v>0</v>
      </c>
      <c r="D93" s="260"/>
      <c r="E93" s="277">
        <f>SUM(E90:E92)</f>
        <v>0</v>
      </c>
    </row>
    <row r="94" spans="1:53" ht="15.75" thickBot="1">
      <c r="A94" s="480"/>
      <c r="B94" s="272" t="s">
        <v>288</v>
      </c>
      <c r="C94" s="265">
        <f>DSUM('Capacity Building'!$A$3:$E$43,'Capacity Building'!$E$3,BA81:BA82)</f>
        <v>0</v>
      </c>
      <c r="D94" s="266" t="str">
        <f>IF(C95=0,"",C94/C95)</f>
        <v/>
      </c>
      <c r="E94" s="265">
        <f>ROUND(C94*Προϋπολογισμός!$B$8,2)</f>
        <v>0</v>
      </c>
    </row>
    <row r="95" spans="1:53" ht="14.25" customHeight="1" thickBot="1">
      <c r="A95" s="481"/>
      <c r="B95" s="273" t="s">
        <v>144</v>
      </c>
      <c r="C95" s="267">
        <f>+C93+C94</f>
        <v>0</v>
      </c>
      <c r="D95" s="268">
        <f>SUM(D82:D94)</f>
        <v>0</v>
      </c>
      <c r="E95" s="267">
        <f>+E93+E94</f>
        <v>0</v>
      </c>
    </row>
    <row r="96" spans="1:53" ht="15.75" thickBot="1"/>
    <row r="97" spans="1:53" ht="60.75" thickBot="1">
      <c r="A97" s="479" t="s">
        <v>299</v>
      </c>
      <c r="B97" s="276" t="s">
        <v>276</v>
      </c>
      <c r="C97" s="275" t="s">
        <v>128</v>
      </c>
      <c r="D97" s="275" t="s">
        <v>129</v>
      </c>
      <c r="E97" s="275" t="s">
        <v>277</v>
      </c>
      <c r="G97" s="275" t="s">
        <v>129</v>
      </c>
      <c r="BA97" s="281" t="s">
        <v>155</v>
      </c>
    </row>
    <row r="98" spans="1:53" ht="15.75" thickBot="1">
      <c r="A98" s="480"/>
      <c r="B98" s="274" t="s">
        <v>278</v>
      </c>
      <c r="C98" s="282">
        <f>DSUM(Προσωπικό!$A$2:$O$44,Προσωπικό!$O$2,BA97:BA98)</f>
        <v>0</v>
      </c>
      <c r="D98" s="283" t="str">
        <f>IF(C111=0,"",C98/C111)</f>
        <v/>
      </c>
      <c r="E98" s="282">
        <f>ROUND(C98*Προϋπολογισμός!$B$8,2)</f>
        <v>0</v>
      </c>
      <c r="G98" s="284" t="str">
        <f>+BA98</f>
        <v>Εταίρος 6 / Partner 6</v>
      </c>
      <c r="BA98" s="285" t="s">
        <v>300</v>
      </c>
    </row>
    <row r="99" spans="1:53" ht="14.25" customHeight="1">
      <c r="A99" s="480"/>
      <c r="B99" s="274" t="s">
        <v>279</v>
      </c>
      <c r="C99" s="282">
        <f>DSUM(Εθελοντές!$A$3:$G$53,Εθελοντές!$G$3,BA97:BA98)</f>
        <v>0</v>
      </c>
      <c r="D99" s="283" t="str">
        <f>IF(C111=0,"",C99/C111)</f>
        <v/>
      </c>
      <c r="E99" s="282">
        <f>ROUND(C99*Προϋπολογισμός!$B$8,2)</f>
        <v>0</v>
      </c>
      <c r="G99" s="485" t="str">
        <f>IF($E$127=0,"",+E111/$E$127)</f>
        <v/>
      </c>
    </row>
    <row r="100" spans="1:53" ht="11.65" customHeight="1" thickBot="1">
      <c r="A100" s="480"/>
      <c r="B100" s="269" t="s">
        <v>280</v>
      </c>
      <c r="C100" s="286">
        <f>DSUM(Ταξίδια!$A$2:$O$28,Ταξίδια!$O$2,BA97:BA98)</f>
        <v>0</v>
      </c>
      <c r="D100" s="287" t="str">
        <f>IF(C111=0,"",C100/C111)</f>
        <v/>
      </c>
      <c r="E100" s="282">
        <f>ROUND(C100*Προϋπολογισμός!$B$8,2)</f>
        <v>0</v>
      </c>
      <c r="G100" s="486"/>
    </row>
    <row r="101" spans="1:53">
      <c r="A101" s="480"/>
      <c r="B101" s="269" t="s">
        <v>281</v>
      </c>
      <c r="C101" s="286">
        <f>DSUM(Αποσβέσεις!$A$2:$K$23,Αποσβέσεις!$K$2,BA97:BA98)</f>
        <v>0</v>
      </c>
      <c r="D101" s="287" t="str">
        <f>IF(C111=0,"",C101/C111)</f>
        <v/>
      </c>
      <c r="E101" s="282">
        <f>ROUND(C101*Προϋπολογισμός!$B$8,2)</f>
        <v>0</v>
      </c>
      <c r="BA101" s="281"/>
    </row>
    <row r="102" spans="1:53">
      <c r="A102" s="480"/>
      <c r="B102" s="269" t="s">
        <v>282</v>
      </c>
      <c r="C102" s="286">
        <f>DSUM(Εξοπλισμός!$A$2:$G$23,Εξοπλισμός!$G$2,BA97:BA98)</f>
        <v>0</v>
      </c>
      <c r="D102" s="287" t="str">
        <f>IF(C111=0,"",C102/C111)</f>
        <v/>
      </c>
      <c r="E102" s="282">
        <f>ROUND(C102*Προϋπολογισμός!$B$8,2)</f>
        <v>0</v>
      </c>
      <c r="BA102" s="281"/>
    </row>
    <row r="103" spans="1:53">
      <c r="A103" s="480"/>
      <c r="B103" s="269" t="s">
        <v>252</v>
      </c>
      <c r="C103" s="286">
        <f>DSUM(Αναλώσιμα!$A$2:$G$17,Αναλώσιμα!$G$2,BA97:BA98)</f>
        <v>0</v>
      </c>
      <c r="D103" s="287" t="str">
        <f>IF(C111=0,"",C103/C111)</f>
        <v/>
      </c>
      <c r="E103" s="282">
        <f>ROUND(C103*Προϋπολογισμός!$B$8,2)</f>
        <v>0</v>
      </c>
    </row>
    <row r="104" spans="1:53">
      <c r="A104" s="480"/>
      <c r="B104" s="269" t="s">
        <v>283</v>
      </c>
      <c r="C104" s="286">
        <f>DSUM(Υπεργολαβίες!$A$2:$E$22,Υπεργολαβίες!$E$2,BA97:BA98)</f>
        <v>0</v>
      </c>
      <c r="D104" s="287" t="str">
        <f>IF(C111=0,"",C104/C111)</f>
        <v/>
      </c>
      <c r="E104" s="282">
        <f>ROUND(C104*Προϋπολογισμός!$B$8,2)</f>
        <v>0</v>
      </c>
    </row>
    <row r="105" spans="1:53" ht="15.75" thickBot="1">
      <c r="A105" s="480"/>
      <c r="B105" s="270" t="s">
        <v>284</v>
      </c>
      <c r="C105" s="288">
        <f>DSUM('Λοιπές άμεσες'!$A$2:$E$44,'Λοιπές άμεσες'!$E$2,BA97:BA98)</f>
        <v>0</v>
      </c>
      <c r="D105" s="289" t="str">
        <f>IF(C111=0,"",C105/C111)</f>
        <v/>
      </c>
      <c r="E105" s="290">
        <f>ROUND(C105*Προϋπολογισμός!$B$8,2)</f>
        <v>0</v>
      </c>
    </row>
    <row r="106" spans="1:53">
      <c r="A106" s="480"/>
      <c r="B106" s="271" t="s">
        <v>139</v>
      </c>
      <c r="C106" s="259">
        <f>SUM(C98:C105)</f>
        <v>0</v>
      </c>
      <c r="D106" s="260"/>
      <c r="E106" s="277">
        <f>SUM(E98:E105)</f>
        <v>0</v>
      </c>
    </row>
    <row r="107" spans="1:53">
      <c r="A107" s="480"/>
      <c r="B107" s="269" t="s">
        <v>285</v>
      </c>
      <c r="C107" s="261">
        <f>DSUM(Ανακατασκευή!$A$2:$E$22,Ανακατασκευή!$E$2,BA97:BA98)</f>
        <v>0</v>
      </c>
      <c r="D107" s="262" t="str">
        <f>IF(C111=0,"",C107/C111)</f>
        <v/>
      </c>
      <c r="E107" s="282">
        <f>ROUND(C107*Προϋπολογισμός!$B$8,2)</f>
        <v>0</v>
      </c>
    </row>
    <row r="108" spans="1:53" ht="15.75" thickBot="1">
      <c r="A108" s="480"/>
      <c r="B108" s="270" t="s">
        <v>286</v>
      </c>
      <c r="C108" s="263">
        <f>+C98*Προϋπολογισμός!$B$11</f>
        <v>0</v>
      </c>
      <c r="D108" s="264" t="str">
        <f>IF(C111=0,"",C108/C111)</f>
        <v/>
      </c>
      <c r="E108" s="290">
        <f>ROUND(C108*Προϋπολογισμός!$B$8,2)</f>
        <v>0</v>
      </c>
    </row>
    <row r="109" spans="1:53">
      <c r="A109" s="480"/>
      <c r="B109" s="271" t="s">
        <v>287</v>
      </c>
      <c r="C109" s="259">
        <f>SUM(C106:C108)</f>
        <v>0</v>
      </c>
      <c r="D109" s="260"/>
      <c r="E109" s="277">
        <f>SUM(E106:E108)</f>
        <v>0</v>
      </c>
    </row>
    <row r="110" spans="1:53" ht="15.75" thickBot="1">
      <c r="A110" s="480"/>
      <c r="B110" s="272" t="s">
        <v>288</v>
      </c>
      <c r="C110" s="265">
        <f>DSUM('Capacity Building'!$A$3:$E$43,'Capacity Building'!$E$3,BA97:BA98)</f>
        <v>0</v>
      </c>
      <c r="D110" s="266" t="str">
        <f>IF(C111=0,"",C110/C111)</f>
        <v/>
      </c>
      <c r="E110" s="265">
        <f>ROUND(C110*Προϋπολογισμός!$B$8,2)</f>
        <v>0</v>
      </c>
    </row>
    <row r="111" spans="1:53" ht="14.25" customHeight="1" thickBot="1">
      <c r="A111" s="481"/>
      <c r="B111" s="273" t="s">
        <v>144</v>
      </c>
      <c r="C111" s="267">
        <f>+C109+C110</f>
        <v>0</v>
      </c>
      <c r="D111" s="268">
        <f>SUM(D98:D110)</f>
        <v>0</v>
      </c>
      <c r="E111" s="267">
        <f>+E109+E110</f>
        <v>0</v>
      </c>
    </row>
    <row r="112" spans="1:53" ht="15.75" thickBot="1"/>
    <row r="113" spans="1:53" ht="60.75" thickBot="1">
      <c r="A113" s="482" t="s">
        <v>301</v>
      </c>
      <c r="B113" s="276" t="s">
        <v>276</v>
      </c>
      <c r="C113" s="275" t="s">
        <v>128</v>
      </c>
      <c r="D113" s="275" t="s">
        <v>129</v>
      </c>
      <c r="E113" s="275" t="s">
        <v>277</v>
      </c>
      <c r="BA113" s="281"/>
    </row>
    <row r="114" spans="1:53">
      <c r="A114" s="483"/>
      <c r="B114" s="274" t="s">
        <v>278</v>
      </c>
      <c r="C114" s="282">
        <f t="shared" ref="C114:C121" si="0">+C2+C18+C34+C50+C66+C82+C98</f>
        <v>0</v>
      </c>
      <c r="D114" s="283" t="str">
        <f>IF(C127=0,"",C114/C127)</f>
        <v/>
      </c>
      <c r="E114" s="282">
        <f t="shared" ref="E114:E121" si="1">+E2+E18+E34+E50+E66+E82+E98</f>
        <v>0</v>
      </c>
    </row>
    <row r="115" spans="1:53" ht="14.25" customHeight="1">
      <c r="A115" s="483"/>
      <c r="B115" s="274" t="s">
        <v>279</v>
      </c>
      <c r="C115" s="282">
        <f t="shared" si="0"/>
        <v>0</v>
      </c>
      <c r="D115" s="283" t="str">
        <f>IF(C127=0,"",C115/C127)</f>
        <v/>
      </c>
      <c r="E115" s="282">
        <f t="shared" si="1"/>
        <v>0</v>
      </c>
    </row>
    <row r="116" spans="1:53" ht="11.65" customHeight="1">
      <c r="A116" s="483"/>
      <c r="B116" s="269" t="s">
        <v>280</v>
      </c>
      <c r="C116" s="286">
        <f t="shared" si="0"/>
        <v>0</v>
      </c>
      <c r="D116" s="287" t="str">
        <f>IF(C127=0,"",C116/C127)</f>
        <v/>
      </c>
      <c r="E116" s="282">
        <f t="shared" si="1"/>
        <v>0</v>
      </c>
    </row>
    <row r="117" spans="1:53">
      <c r="A117" s="483"/>
      <c r="B117" s="269" t="s">
        <v>281</v>
      </c>
      <c r="C117" s="286">
        <f t="shared" si="0"/>
        <v>0</v>
      </c>
      <c r="D117" s="287" t="str">
        <f>IF(C127=0,"",C117/C127)</f>
        <v/>
      </c>
      <c r="E117" s="282">
        <f t="shared" si="1"/>
        <v>0</v>
      </c>
      <c r="BA117" s="281"/>
    </row>
    <row r="118" spans="1:53">
      <c r="A118" s="483"/>
      <c r="B118" s="269" t="s">
        <v>282</v>
      </c>
      <c r="C118" s="286">
        <f t="shared" si="0"/>
        <v>0</v>
      </c>
      <c r="D118" s="287" t="str">
        <f>IF(C127=0,"",C118/C127)</f>
        <v/>
      </c>
      <c r="E118" s="282">
        <f t="shared" si="1"/>
        <v>0</v>
      </c>
      <c r="BA118" s="281"/>
    </row>
    <row r="119" spans="1:53">
      <c r="A119" s="483"/>
      <c r="B119" s="269" t="s">
        <v>252</v>
      </c>
      <c r="C119" s="286">
        <f t="shared" si="0"/>
        <v>0</v>
      </c>
      <c r="D119" s="287" t="str">
        <f>IF(C127=0,"",C119/C127)</f>
        <v/>
      </c>
      <c r="E119" s="282">
        <f t="shared" si="1"/>
        <v>0</v>
      </c>
    </row>
    <row r="120" spans="1:53">
      <c r="A120" s="483"/>
      <c r="B120" s="269" t="s">
        <v>283</v>
      </c>
      <c r="C120" s="286">
        <f t="shared" si="0"/>
        <v>0</v>
      </c>
      <c r="D120" s="287" t="str">
        <f>IF(C127=0,"",C120/C127)</f>
        <v/>
      </c>
      <c r="E120" s="282">
        <f t="shared" si="1"/>
        <v>0</v>
      </c>
    </row>
    <row r="121" spans="1:53" ht="15.75" thickBot="1">
      <c r="A121" s="483"/>
      <c r="B121" s="270" t="s">
        <v>284</v>
      </c>
      <c r="C121" s="288">
        <f t="shared" si="0"/>
        <v>0</v>
      </c>
      <c r="D121" s="289" t="str">
        <f>IF(C127=0,"",C121/C127)</f>
        <v/>
      </c>
      <c r="E121" s="290">
        <f t="shared" si="1"/>
        <v>0</v>
      </c>
    </row>
    <row r="122" spans="1:53">
      <c r="A122" s="483"/>
      <c r="B122" s="271" t="s">
        <v>139</v>
      </c>
      <c r="C122" s="259">
        <f>SUM(C114:C121)</f>
        <v>0</v>
      </c>
      <c r="D122" s="260"/>
      <c r="E122" s="277">
        <f>SUM(E114:E121)</f>
        <v>0</v>
      </c>
    </row>
    <row r="123" spans="1:53">
      <c r="A123" s="483"/>
      <c r="B123" s="269" t="s">
        <v>285</v>
      </c>
      <c r="C123" s="261">
        <f>+C11+C27+C43+C59+C75+C91+C107</f>
        <v>0</v>
      </c>
      <c r="D123" s="262" t="str">
        <f>IF(C127=0,"",C123/C127)</f>
        <v/>
      </c>
      <c r="E123" s="282">
        <f>+E11+E27+E43+E59+E75+E91+E107</f>
        <v>0</v>
      </c>
    </row>
    <row r="124" spans="1:53" ht="15.75" thickBot="1">
      <c r="A124" s="483"/>
      <c r="B124" s="270" t="s">
        <v>286</v>
      </c>
      <c r="C124" s="263">
        <f>+C12+C28+C44+C60+C76+C92+C108</f>
        <v>0</v>
      </c>
      <c r="D124" s="264" t="str">
        <f>IF(C127=0,"",C124/C127)</f>
        <v/>
      </c>
      <c r="E124" s="290">
        <f>+E12+E28+E44+E60+E76+E92+E108</f>
        <v>0</v>
      </c>
    </row>
    <row r="125" spans="1:53">
      <c r="A125" s="483"/>
      <c r="B125" s="271" t="s">
        <v>287</v>
      </c>
      <c r="C125" s="259">
        <f>SUM(C122:C124)</f>
        <v>0</v>
      </c>
      <c r="D125" s="260"/>
      <c r="E125" s="277">
        <f>SUM(E122:E124)</f>
        <v>0</v>
      </c>
    </row>
    <row r="126" spans="1:53" ht="15.75" thickBot="1">
      <c r="A126" s="483"/>
      <c r="B126" s="272" t="s">
        <v>288</v>
      </c>
      <c r="C126" s="265">
        <f>DSUM('Capacity Building'!$A$3:$E$43,'Capacity Building'!$E$3,BA113:BA114)</f>
        <v>0</v>
      </c>
      <c r="D126" s="266" t="str">
        <f>IF(C127=0,"",C126/C127)</f>
        <v/>
      </c>
      <c r="E126" s="265">
        <f>+E14+E30+E46+E62+E78+E94+E110</f>
        <v>0</v>
      </c>
    </row>
    <row r="127" spans="1:53" ht="14.25" customHeight="1" thickBot="1">
      <c r="A127" s="484"/>
      <c r="B127" s="273" t="s">
        <v>144</v>
      </c>
      <c r="C127" s="267">
        <f>+C125+C126</f>
        <v>0</v>
      </c>
      <c r="D127" s="268">
        <f>SUM(D114:D126)</f>
        <v>0</v>
      </c>
      <c r="E127" s="267">
        <f>+E125+E126</f>
        <v>0</v>
      </c>
    </row>
  </sheetData>
  <sheetProtection algorithmName="SHA-512" hashValue="VXSy3uUW2iq8KUD3eH5C6OxVI82Pf+owJLJJYFj6IzBAKG5FNGMnRxZa1gYRSiqWRkSlhPiJf7mz0Vu/Ua0/6w==" saltValue="r/3d1v9XOb53PtvfRcE9ww==" spinCount="100000" sheet="1" objects="1" scenarios="1" selectLockedCells="1"/>
  <protectedRanges>
    <protectedRange password="8362" sqref="B2:B9 B18:B25 B34:B41 B50:B57 B66:B73 B82:B89 B98:B105 B114:B121" name="Περιοχή1_3"/>
    <protectedRange password="8362" sqref="B10 B26 B42 B58 B74 B90 B106 B122" name="Περιοχή1_4"/>
    <protectedRange password="8362" sqref="B11 B27 B43 B59 B75 B91 B107 B123" name="Περιοχή1_5"/>
    <protectedRange password="8362" sqref="B12 B28 B44 B60 B76 B92 B108 B124" name="Περιοχή1_5_1"/>
    <protectedRange password="8362" sqref="B13 B29 B45 B61 B77 B93 B109 B125" name="Περιοχή1_5_2"/>
    <protectedRange password="8362" sqref="B14 B30 B46 B62 B78 B94 B110 B126" name="Περιοχή1_5_3"/>
    <protectedRange password="8362" sqref="B15 B31 B47 B63 B79 B95 B111 B127" name="Περιοχή1_6"/>
    <protectedRange password="8362" sqref="C1:D1 C17:D17 C33:D33 C49:D49 C65:D65 C81:D81 C97:D97 C113:D113 G1 G17 G33 G49 G65 G81 G97" name="Περιοχή1_2"/>
    <protectedRange password="8362" sqref="E1 E17 E33 E49 E65 E81 E97 E113" name="Περιοχή1_2_1"/>
  </protectedRanges>
  <mergeCells count="15">
    <mergeCell ref="A97:A111"/>
    <mergeCell ref="A113:A127"/>
    <mergeCell ref="G3:G4"/>
    <mergeCell ref="G19:G20"/>
    <mergeCell ref="G35:G36"/>
    <mergeCell ref="G51:G52"/>
    <mergeCell ref="G67:G68"/>
    <mergeCell ref="G83:G84"/>
    <mergeCell ref="G99:G100"/>
    <mergeCell ref="A1:A15"/>
    <mergeCell ref="A17:A31"/>
    <mergeCell ref="A33:A47"/>
    <mergeCell ref="A49:A63"/>
    <mergeCell ref="A65:A79"/>
    <mergeCell ref="A81:A95"/>
  </mergeCells>
  <dataValidations count="1">
    <dataValidation type="list" allowBlank="1" showInputMessage="1" showErrorMessage="1" sqref="BA2:BA3 BA18:BA19 BA34:BA35 BA50:BA51 BA66:BA67 BA82:BA83 BA98:BA99 G2 G18 G34 G50 G66 G82 G98" xr:uid="{00000000-0002-0000-0C00-000000000000}">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1" customWidth="1"/>
    <col min="2" max="2" width="40.7109375" style="1" customWidth="1"/>
    <col min="3" max="3" width="13.140625" style="1" customWidth="1"/>
    <col min="4" max="4" width="9.140625" style="1"/>
    <col min="5" max="5" width="12.140625" style="1" customWidth="1"/>
    <col min="6" max="6" width="37.5703125" style="1" customWidth="1"/>
    <col min="7" max="7" width="13.85546875" style="1" customWidth="1"/>
    <col min="8" max="8" width="22" style="1" customWidth="1"/>
    <col min="9" max="9" width="22.140625" style="1" customWidth="1"/>
    <col min="10" max="16384" width="9.140625" style="1"/>
  </cols>
  <sheetData>
    <row r="1" spans="2:9" ht="15.75" thickBot="1"/>
    <row r="2" spans="2:9" s="98" customFormat="1" ht="33" customHeight="1" thickBot="1">
      <c r="B2" s="495" t="s">
        <v>302</v>
      </c>
      <c r="C2" s="496"/>
      <c r="E2" s="495" t="s">
        <v>303</v>
      </c>
      <c r="F2" s="498"/>
      <c r="G2" s="498"/>
      <c r="H2" s="498"/>
      <c r="I2" s="496"/>
    </row>
    <row r="3" spans="2:9">
      <c r="B3" s="497" t="s">
        <v>304</v>
      </c>
      <c r="C3" s="497"/>
    </row>
    <row r="4" spans="2:9" ht="15.75" thickBot="1"/>
    <row r="5" spans="2:9">
      <c r="B5" s="80" t="s">
        <v>305</v>
      </c>
      <c r="C5" s="81" t="s">
        <v>306</v>
      </c>
      <c r="E5" s="502" t="s">
        <v>307</v>
      </c>
      <c r="F5" s="502" t="s">
        <v>254</v>
      </c>
      <c r="G5" s="502" t="s">
        <v>308</v>
      </c>
      <c r="H5" s="502" t="s">
        <v>309</v>
      </c>
      <c r="I5" s="502" t="s">
        <v>310</v>
      </c>
    </row>
    <row r="6" spans="2:9">
      <c r="B6" s="82" t="s">
        <v>311</v>
      </c>
      <c r="C6" s="83">
        <v>225</v>
      </c>
      <c r="E6" s="503"/>
      <c r="F6" s="503"/>
      <c r="G6" s="505"/>
      <c r="H6" s="505"/>
      <c r="I6" s="505"/>
    </row>
    <row r="7" spans="2:9">
      <c r="B7" s="82" t="s">
        <v>312</v>
      </c>
      <c r="C7" s="83">
        <v>232</v>
      </c>
      <c r="E7" s="503"/>
      <c r="F7" s="503"/>
      <c r="G7" s="505"/>
      <c r="H7" s="505"/>
      <c r="I7" s="505"/>
    </row>
    <row r="8" spans="2:9" ht="15.75" thickBot="1">
      <c r="B8" s="82" t="s">
        <v>313</v>
      </c>
      <c r="C8" s="83">
        <v>227</v>
      </c>
      <c r="E8" s="504"/>
      <c r="F8" s="504"/>
      <c r="G8" s="506"/>
      <c r="H8" s="506"/>
      <c r="I8" s="506"/>
    </row>
    <row r="9" spans="2:9" ht="14.25" customHeight="1">
      <c r="B9" s="82" t="s">
        <v>314</v>
      </c>
      <c r="C9" s="83">
        <v>180</v>
      </c>
      <c r="E9" s="500" t="s">
        <v>315</v>
      </c>
      <c r="F9" s="499" t="s">
        <v>316</v>
      </c>
      <c r="G9" s="501">
        <v>44000</v>
      </c>
      <c r="H9" s="501">
        <v>3666</v>
      </c>
      <c r="I9" s="501">
        <v>1833</v>
      </c>
    </row>
    <row r="10" spans="2:9">
      <c r="B10" s="82" t="s">
        <v>317</v>
      </c>
      <c r="C10" s="83">
        <v>230</v>
      </c>
      <c r="E10" s="487"/>
      <c r="F10" s="489"/>
      <c r="G10" s="490"/>
      <c r="H10" s="490"/>
      <c r="I10" s="490"/>
    </row>
    <row r="11" spans="2:9">
      <c r="B11" s="82" t="s">
        <v>318</v>
      </c>
      <c r="C11" s="83">
        <v>238</v>
      </c>
      <c r="E11" s="487"/>
      <c r="F11" s="489"/>
      <c r="G11" s="490"/>
      <c r="H11" s="490"/>
      <c r="I11" s="490"/>
    </row>
    <row r="12" spans="2:9">
      <c r="B12" s="82" t="s">
        <v>319</v>
      </c>
      <c r="C12" s="83">
        <v>270</v>
      </c>
      <c r="E12" s="487"/>
      <c r="F12" s="489"/>
      <c r="G12" s="490"/>
      <c r="H12" s="490"/>
      <c r="I12" s="490"/>
    </row>
    <row r="13" spans="2:9">
      <c r="B13" s="82" t="s">
        <v>320</v>
      </c>
      <c r="C13" s="83">
        <v>181</v>
      </c>
      <c r="E13" s="487"/>
      <c r="F13" s="489"/>
      <c r="G13" s="490"/>
      <c r="H13" s="490"/>
      <c r="I13" s="490"/>
    </row>
    <row r="14" spans="2:9">
      <c r="B14" s="82" t="s">
        <v>321</v>
      </c>
      <c r="C14" s="83">
        <v>244</v>
      </c>
      <c r="E14" s="487"/>
      <c r="F14" s="489"/>
      <c r="G14" s="490"/>
      <c r="H14" s="490"/>
      <c r="I14" s="490"/>
    </row>
    <row r="15" spans="2:9">
      <c r="B15" s="82" t="s">
        <v>322</v>
      </c>
      <c r="C15" s="83">
        <v>245</v>
      </c>
      <c r="E15" s="487"/>
      <c r="F15" s="489"/>
      <c r="G15" s="490"/>
      <c r="H15" s="490"/>
      <c r="I15" s="490"/>
    </row>
    <row r="16" spans="2:9">
      <c r="B16" s="82" t="s">
        <v>323</v>
      </c>
      <c r="C16" s="83">
        <v>208</v>
      </c>
      <c r="E16" s="487" t="s">
        <v>324</v>
      </c>
      <c r="F16" s="488" t="s">
        <v>325</v>
      </c>
      <c r="G16" s="490">
        <v>35000</v>
      </c>
      <c r="H16" s="490">
        <v>2917</v>
      </c>
      <c r="I16" s="490">
        <v>1458</v>
      </c>
    </row>
    <row r="17" spans="2:9">
      <c r="B17" s="82" t="s">
        <v>326</v>
      </c>
      <c r="C17" s="83">
        <v>222</v>
      </c>
      <c r="E17" s="487"/>
      <c r="F17" s="489"/>
      <c r="G17" s="490"/>
      <c r="H17" s="490"/>
      <c r="I17" s="490"/>
    </row>
    <row r="18" spans="2:9">
      <c r="B18" s="82" t="s">
        <v>327</v>
      </c>
      <c r="C18" s="83">
        <v>254</v>
      </c>
      <c r="E18" s="487"/>
      <c r="F18" s="489"/>
      <c r="G18" s="490"/>
      <c r="H18" s="490"/>
      <c r="I18" s="490"/>
    </row>
    <row r="19" spans="2:9">
      <c r="B19" s="82" t="s">
        <v>328</v>
      </c>
      <c r="C19" s="83">
        <v>230</v>
      </c>
      <c r="E19" s="487"/>
      <c r="F19" s="489"/>
      <c r="G19" s="490"/>
      <c r="H19" s="490"/>
      <c r="I19" s="490"/>
    </row>
    <row r="20" spans="2:9">
      <c r="B20" s="82" t="s">
        <v>329</v>
      </c>
      <c r="C20" s="83">
        <v>211</v>
      </c>
      <c r="E20" s="487"/>
      <c r="F20" s="489"/>
      <c r="G20" s="490"/>
      <c r="H20" s="490"/>
      <c r="I20" s="490"/>
    </row>
    <row r="21" spans="2:9">
      <c r="B21" s="82" t="s">
        <v>330</v>
      </c>
      <c r="C21" s="83">
        <v>183</v>
      </c>
      <c r="E21" s="487"/>
      <c r="F21" s="489"/>
      <c r="G21" s="490"/>
      <c r="H21" s="490"/>
      <c r="I21" s="490"/>
    </row>
    <row r="22" spans="2:9">
      <c r="B22" s="82" t="s">
        <v>331</v>
      </c>
      <c r="C22" s="83">
        <v>237</v>
      </c>
      <c r="E22" s="487"/>
      <c r="F22" s="489"/>
      <c r="G22" s="490"/>
      <c r="H22" s="490"/>
      <c r="I22" s="490"/>
    </row>
    <row r="23" spans="2:9" ht="14.25" customHeight="1">
      <c r="B23" s="82" t="s">
        <v>332</v>
      </c>
      <c r="C23" s="83">
        <v>205</v>
      </c>
      <c r="E23" s="487" t="s">
        <v>333</v>
      </c>
      <c r="F23" s="488" t="s">
        <v>334</v>
      </c>
      <c r="G23" s="490">
        <v>23000</v>
      </c>
      <c r="H23" s="490">
        <v>1917</v>
      </c>
      <c r="I23" s="490">
        <v>958</v>
      </c>
    </row>
    <row r="24" spans="2:9">
      <c r="B24" s="82" t="s">
        <v>335</v>
      </c>
      <c r="C24" s="83">
        <v>263</v>
      </c>
      <c r="E24" s="487"/>
      <c r="F24" s="488"/>
      <c r="G24" s="490"/>
      <c r="H24" s="490"/>
      <c r="I24" s="490"/>
    </row>
    <row r="25" spans="2:9">
      <c r="B25" s="82" t="s">
        <v>336</v>
      </c>
      <c r="C25" s="83">
        <v>217</v>
      </c>
      <c r="E25" s="487"/>
      <c r="F25" s="488"/>
      <c r="G25" s="490"/>
      <c r="H25" s="490"/>
      <c r="I25" s="490"/>
    </row>
    <row r="26" spans="2:9">
      <c r="B26" s="82" t="s">
        <v>337</v>
      </c>
      <c r="C26" s="83">
        <v>204</v>
      </c>
      <c r="E26" s="487"/>
      <c r="F26" s="488"/>
      <c r="G26" s="490"/>
      <c r="H26" s="490"/>
      <c r="I26" s="490"/>
    </row>
    <row r="27" spans="2:9">
      <c r="B27" s="82" t="s">
        <v>338</v>
      </c>
      <c r="C27" s="83">
        <v>222</v>
      </c>
      <c r="E27" s="487"/>
      <c r="F27" s="488"/>
      <c r="G27" s="490"/>
      <c r="H27" s="490"/>
      <c r="I27" s="490"/>
    </row>
    <row r="28" spans="2:9">
      <c r="B28" s="82" t="s">
        <v>339</v>
      </c>
      <c r="C28" s="83">
        <v>205</v>
      </c>
      <c r="E28" s="487"/>
      <c r="F28" s="488"/>
      <c r="G28" s="490"/>
      <c r="H28" s="490"/>
      <c r="I28" s="490"/>
    </row>
    <row r="29" spans="2:9">
      <c r="B29" s="82" t="s">
        <v>340</v>
      </c>
      <c r="C29" s="83">
        <v>180</v>
      </c>
      <c r="E29" s="487" t="s">
        <v>341</v>
      </c>
      <c r="F29" s="489" t="s">
        <v>342</v>
      </c>
      <c r="G29" s="493">
        <v>19500</v>
      </c>
      <c r="H29" s="493">
        <v>1625</v>
      </c>
      <c r="I29" s="493">
        <v>813</v>
      </c>
    </row>
    <row r="30" spans="2:9">
      <c r="B30" s="82" t="s">
        <v>343</v>
      </c>
      <c r="C30" s="83">
        <v>212</v>
      </c>
      <c r="E30" s="487"/>
      <c r="F30" s="489"/>
      <c r="G30" s="493"/>
      <c r="H30" s="493"/>
      <c r="I30" s="493"/>
    </row>
    <row r="31" spans="2:9">
      <c r="B31" s="82" t="s">
        <v>344</v>
      </c>
      <c r="C31" s="83">
        <v>257</v>
      </c>
      <c r="E31" s="487"/>
      <c r="F31" s="489"/>
      <c r="G31" s="493"/>
      <c r="H31" s="493"/>
      <c r="I31" s="493"/>
    </row>
    <row r="32" spans="2:9" ht="15.75" thickBot="1">
      <c r="B32" s="84" t="s">
        <v>345</v>
      </c>
      <c r="C32" s="85">
        <v>276</v>
      </c>
      <c r="E32" s="487"/>
      <c r="F32" s="489"/>
      <c r="G32" s="493"/>
      <c r="H32" s="493"/>
      <c r="I32" s="493"/>
    </row>
    <row r="33" spans="2:9" ht="15.75" thickBot="1">
      <c r="E33" s="487"/>
      <c r="F33" s="489"/>
      <c r="G33" s="493"/>
      <c r="H33" s="493"/>
      <c r="I33" s="493"/>
    </row>
    <row r="34" spans="2:9" ht="15.75" thickBot="1">
      <c r="B34" s="80" t="s">
        <v>346</v>
      </c>
      <c r="C34" s="81" t="s">
        <v>306</v>
      </c>
      <c r="E34" s="491"/>
      <c r="F34" s="492"/>
      <c r="G34" s="494"/>
      <c r="H34" s="494"/>
      <c r="I34" s="494"/>
    </row>
    <row r="35" spans="2:9">
      <c r="B35" s="82" t="s">
        <v>347</v>
      </c>
      <c r="C35" s="83">
        <v>349</v>
      </c>
    </row>
    <row r="36" spans="2:9">
      <c r="B36" s="82" t="s">
        <v>348</v>
      </c>
      <c r="C36" s="83">
        <v>275</v>
      </c>
      <c r="E36" s="1" t="s">
        <v>349</v>
      </c>
    </row>
    <row r="37" spans="2:9" ht="15.75" thickBot="1">
      <c r="B37" s="84" t="s">
        <v>350</v>
      </c>
      <c r="C37" s="85">
        <v>225</v>
      </c>
      <c r="E37" s="1" t="s">
        <v>351</v>
      </c>
    </row>
  </sheetData>
  <sheetProtection algorithmName="SHA-512" hashValue="NnclwBh9qFaxa4zrcKBTS1BvQaQ0SinL/0UPaOmwyJcvAh27HuheldXIfs3s3XZGCVFo5hiBfDkRV8Uz+1nLCg==" saltValue="fv9ejD1HmihIexjkPk2JUA==" spinCount="100000" sheet="1" objects="1" scenarios="1" selectLockedCells="1"/>
  <mergeCells count="28">
    <mergeCell ref="B2:C2"/>
    <mergeCell ref="B3:C3"/>
    <mergeCell ref="E2:I2"/>
    <mergeCell ref="F9:F15"/>
    <mergeCell ref="E9:E15"/>
    <mergeCell ref="G9:G15"/>
    <mergeCell ref="H9:H15"/>
    <mergeCell ref="I9:I15"/>
    <mergeCell ref="E5:E8"/>
    <mergeCell ref="F5:F8"/>
    <mergeCell ref="G5:G8"/>
    <mergeCell ref="H5:H8"/>
    <mergeCell ref="I5:I8"/>
    <mergeCell ref="E29:E34"/>
    <mergeCell ref="F29:F34"/>
    <mergeCell ref="G29:G34"/>
    <mergeCell ref="H29:H34"/>
    <mergeCell ref="I29:I34"/>
    <mergeCell ref="F23:F28"/>
    <mergeCell ref="E23:E28"/>
    <mergeCell ref="G23:G28"/>
    <mergeCell ref="H23:H28"/>
    <mergeCell ref="I23:I28"/>
    <mergeCell ref="E16:E22"/>
    <mergeCell ref="F16:F22"/>
    <mergeCell ref="G16:G22"/>
    <mergeCell ref="H16:H22"/>
    <mergeCell ref="I16:I22"/>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1"/>
  <dimension ref="A1:D51"/>
  <sheetViews>
    <sheetView topLeftCell="A16" workbookViewId="0">
      <selection activeCell="F33" sqref="F33"/>
    </sheetView>
  </sheetViews>
  <sheetFormatPr defaultColWidth="9.140625" defaultRowHeight="15"/>
  <cols>
    <col min="1" max="1" width="38.28515625" style="140" customWidth="1"/>
    <col min="2" max="7" width="9.140625" style="140"/>
    <col min="8" max="8" width="13.7109375" style="140" customWidth="1"/>
    <col min="9" max="16384" width="9.140625" style="140"/>
  </cols>
  <sheetData>
    <row r="1" spans="1:4" ht="15.75" thickBot="1">
      <c r="A1" s="151" t="s">
        <v>352</v>
      </c>
    </row>
    <row r="2" spans="1:4">
      <c r="A2" s="152" t="s">
        <v>115</v>
      </c>
    </row>
    <row r="3" spans="1:4">
      <c r="A3" s="110" t="s">
        <v>353</v>
      </c>
    </row>
    <row r="4" spans="1:4" ht="15.75" thickBot="1">
      <c r="A4" s="153" t="s">
        <v>354</v>
      </c>
    </row>
    <row r="6" spans="1:4">
      <c r="C6" s="141"/>
      <c r="D6" s="142"/>
    </row>
    <row r="8" spans="1:4" ht="15.75" thickBot="1"/>
    <row r="9" spans="1:4" ht="15.75" thickBot="1">
      <c r="A9" s="151" t="s">
        <v>355</v>
      </c>
    </row>
    <row r="10" spans="1:4">
      <c r="A10" s="152" t="s">
        <v>356</v>
      </c>
    </row>
    <row r="11" spans="1:4">
      <c r="A11" s="110" t="s">
        <v>357</v>
      </c>
    </row>
    <row r="12" spans="1:4" ht="15.75" thickBot="1">
      <c r="A12" s="153" t="s">
        <v>358</v>
      </c>
    </row>
    <row r="14" spans="1:4" ht="15.75" thickBot="1"/>
    <row r="15" spans="1:4" ht="15.75" thickBot="1">
      <c r="A15" s="149" t="s">
        <v>355</v>
      </c>
      <c r="B15" s="150" t="s">
        <v>359</v>
      </c>
    </row>
    <row r="16" spans="1:4">
      <c r="A16" s="147" t="s">
        <v>360</v>
      </c>
      <c r="B16" s="148">
        <v>7.5</v>
      </c>
    </row>
    <row r="17" spans="1:2">
      <c r="A17" s="143" t="s">
        <v>361</v>
      </c>
      <c r="B17" s="144">
        <f>+(B16+B18)/2</f>
        <v>5.75</v>
      </c>
    </row>
    <row r="18" spans="1:2" ht="15.75" thickBot="1">
      <c r="A18" s="145" t="s">
        <v>362</v>
      </c>
      <c r="B18" s="146">
        <v>4</v>
      </c>
    </row>
    <row r="22" spans="1:2">
      <c r="A22" s="212" t="s">
        <v>363</v>
      </c>
    </row>
    <row r="23" spans="1:2">
      <c r="A23" s="140" t="s">
        <v>364</v>
      </c>
    </row>
    <row r="24" spans="1:2">
      <c r="A24" s="140" t="s">
        <v>365</v>
      </c>
    </row>
    <row r="25" spans="1:2">
      <c r="A25" s="140" t="s">
        <v>366</v>
      </c>
    </row>
    <row r="26" spans="1:2">
      <c r="A26" s="140" t="s">
        <v>367</v>
      </c>
    </row>
    <row r="27" spans="1:2">
      <c r="A27" s="140" t="s">
        <v>368</v>
      </c>
    </row>
    <row r="28" spans="1:2">
      <c r="A28" s="140" t="s">
        <v>369</v>
      </c>
    </row>
    <row r="33" spans="1:1">
      <c r="A33" s="212" t="s">
        <v>370</v>
      </c>
    </row>
    <row r="34" spans="1:1">
      <c r="A34" s="211" t="s">
        <v>278</v>
      </c>
    </row>
    <row r="35" spans="1:1">
      <c r="A35" s="211" t="s">
        <v>280</v>
      </c>
    </row>
    <row r="36" spans="1:1">
      <c r="A36" s="211" t="s">
        <v>281</v>
      </c>
    </row>
    <row r="37" spans="1:1">
      <c r="A37" s="211" t="s">
        <v>282</v>
      </c>
    </row>
    <row r="38" spans="1:1">
      <c r="A38" s="211" t="s">
        <v>252</v>
      </c>
    </row>
    <row r="39" spans="1:1">
      <c r="A39" s="211" t="s">
        <v>283</v>
      </c>
    </row>
    <row r="40" spans="1:1">
      <c r="A40" s="211" t="s">
        <v>284</v>
      </c>
    </row>
    <row r="41" spans="1:1">
      <c r="A41" s="211"/>
    </row>
    <row r="44" spans="1:1">
      <c r="A44" s="212" t="s">
        <v>371</v>
      </c>
    </row>
    <row r="45" spans="1:1">
      <c r="A45" s="211" t="s">
        <v>273</v>
      </c>
    </row>
    <row r="46" spans="1:1">
      <c r="A46" s="211" t="s">
        <v>290</v>
      </c>
    </row>
    <row r="47" spans="1:1">
      <c r="A47" s="211" t="s">
        <v>292</v>
      </c>
    </row>
    <row r="48" spans="1:1">
      <c r="A48" s="211" t="s">
        <v>294</v>
      </c>
    </row>
    <row r="49" spans="1:1">
      <c r="A49" s="211" t="s">
        <v>296</v>
      </c>
    </row>
    <row r="50" spans="1:1">
      <c r="A50" s="211" t="s">
        <v>298</v>
      </c>
    </row>
    <row r="51" spans="1:1">
      <c r="A51" s="211" t="s">
        <v>300</v>
      </c>
    </row>
  </sheetData>
  <sheetProtection algorithmName="SHA-512" hashValue="SltCXey8CPfv0Da0bpA8R2Rg7nQed/DL6yKai8+UbElwGaqDWHJJ4JZK542/ZA+Q6NOpecjSkma4Cn4SzuWhPA==" saltValue="REHSm++z4wX/PJRTd9yTMw=="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G45"/>
  <sheetViews>
    <sheetView tabSelected="1" topLeftCell="A2"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67" t="s">
        <v>112</v>
      </c>
      <c r="B1" s="368"/>
      <c r="C1" s="368"/>
      <c r="D1" s="369"/>
    </row>
    <row r="2" spans="1:6" ht="15.75" thickBot="1"/>
    <row r="3" spans="1:6" ht="63" customHeight="1" thickBot="1">
      <c r="A3" s="358" t="s">
        <v>113</v>
      </c>
      <c r="B3" s="380"/>
      <c r="C3" s="381"/>
      <c r="D3" s="382"/>
    </row>
    <row r="4" spans="1:6" ht="36" customHeight="1" thickBot="1">
      <c r="A4" s="280" t="s">
        <v>114</v>
      </c>
      <c r="B4" s="359" t="s">
        <v>115</v>
      </c>
      <c r="C4" s="384">
        <v>80000</v>
      </c>
      <c r="D4" s="385"/>
    </row>
    <row r="5" spans="1:6" ht="37.5" customHeight="1" thickBot="1">
      <c r="A5" s="360"/>
      <c r="B5" s="371" t="s">
        <v>116</v>
      </c>
      <c r="C5" s="372"/>
      <c r="D5" s="373"/>
    </row>
    <row r="6" spans="1:6" ht="61.5" customHeight="1" thickBot="1">
      <c r="A6" s="360"/>
      <c r="B6" s="371" t="s">
        <v>117</v>
      </c>
      <c r="C6" s="372"/>
      <c r="D6" s="373"/>
    </row>
    <row r="7" spans="1:6" ht="61.5" customHeight="1" thickBot="1">
      <c r="A7" s="361"/>
      <c r="B7" s="383" t="s">
        <v>118</v>
      </c>
      <c r="C7" s="372"/>
      <c r="D7" s="373"/>
    </row>
    <row r="8" spans="1:6" ht="99.75" customHeight="1" thickBot="1">
      <c r="A8" s="250" t="s">
        <v>119</v>
      </c>
      <c r="B8" s="304"/>
      <c r="C8" s="374" t="str">
        <f>IF(B8&lt;0%,"Η τιμή δεν μπορεί να είναι μεγαλύτερη από 90,00%",IF(B8&gt;90%,"Η τιμή δεν μπορεί να είναι μεγαλύτερη από 90,00%",""))</f>
        <v/>
      </c>
      <c r="D8" s="375"/>
    </row>
    <row r="9" spans="1:6" ht="44.25" customHeight="1" thickBot="1">
      <c r="A9" s="250" t="s">
        <v>120</v>
      </c>
      <c r="B9" s="305" t="str">
        <f>IF(B8="","",100%-B8)</f>
        <v/>
      </c>
      <c r="C9" s="376"/>
      <c r="D9" s="377"/>
    </row>
    <row r="10" spans="1:6" ht="44.25" customHeight="1" thickBot="1">
      <c r="A10" s="250" t="s">
        <v>121</v>
      </c>
      <c r="B10" s="305" t="str">
        <f>IF((B32+B34)=0,"",+B34/(B32+B34))</f>
        <v/>
      </c>
      <c r="C10" s="376"/>
      <c r="D10" s="377"/>
    </row>
    <row r="11" spans="1:6" ht="44.25" customHeight="1" thickBot="1">
      <c r="A11" s="250" t="s">
        <v>122</v>
      </c>
      <c r="B11" s="304"/>
      <c r="C11" s="378" t="str">
        <f>IF(B11&lt;0%,"Η τιμή πρέπει να είναι μεταξύ 0,01% και 15,00%",IF(B11&gt;15%,"Η τιμή πρέπει να είναι μεταξύ 0,01% και 15,00%",""))</f>
        <v/>
      </c>
      <c r="D11" s="379"/>
    </row>
    <row r="12" spans="1:6" ht="21" customHeight="1" thickBot="1">
      <c r="A12" s="251"/>
      <c r="B12" s="295" t="s">
        <v>123</v>
      </c>
      <c r="C12" s="295" t="s">
        <v>124</v>
      </c>
      <c r="D12" s="295" t="s">
        <v>125</v>
      </c>
    </row>
    <row r="13" spans="1:6" ht="42" customHeight="1" thickBot="1">
      <c r="A13" s="250" t="s">
        <v>126</v>
      </c>
      <c r="B13" s="306"/>
      <c r="C13" s="306"/>
      <c r="D13" s="362" t="str">
        <f>IF(B13="","",IF(C13-B13&lt;0,"ΔΙΟΡΘΩΣΤΕ ΗΜΕΡΟΜΗΝΙΑ",IF(C13&gt;45412,"ΕΛΕΓΞΤΕ ΗΜΕΡΟΜΗΝΙΕΣ",(C13-B13)/30.41663)))</f>
        <v/>
      </c>
      <c r="F13" s="249"/>
    </row>
    <row r="14" spans="1:6" ht="39.75" customHeight="1" thickBot="1">
      <c r="A14" s="387" t="s">
        <v>127</v>
      </c>
      <c r="B14" s="387"/>
      <c r="C14" s="387"/>
      <c r="D14" s="387"/>
      <c r="F14" s="249"/>
    </row>
    <row r="15" spans="1:6" ht="6.75" customHeight="1" thickBot="1">
      <c r="A15" s="347"/>
      <c r="B15" s="347"/>
      <c r="C15" s="347"/>
      <c r="D15" s="347"/>
      <c r="F15" s="249"/>
    </row>
    <row r="16" spans="1:6" s="98" customFormat="1" ht="48" thickBot="1">
      <c r="A16" s="298"/>
      <c r="B16" s="300" t="s">
        <v>128</v>
      </c>
      <c r="C16" s="113" t="s">
        <v>129</v>
      </c>
      <c r="D16" s="113" t="s">
        <v>130</v>
      </c>
    </row>
    <row r="17" spans="1:7" s="99" customFormat="1" ht="63" customHeight="1" thickBot="1">
      <c r="A17" s="299" t="s">
        <v>131</v>
      </c>
      <c r="B17" s="301">
        <f>+Προσωπικό!O46</f>
        <v>0</v>
      </c>
      <c r="C17" s="303" t="str">
        <f t="shared" ref="C17:C24" si="0">IF(SUM($C$37:$C$37)=0,"",B17/SUM($C$37:$C$37))</f>
        <v/>
      </c>
      <c r="D17" s="302">
        <f>ROUND(+B17*$B$8,2)</f>
        <v>0</v>
      </c>
    </row>
    <row r="18" spans="1:7" s="99" customFormat="1" ht="63" customHeight="1" thickBot="1">
      <c r="A18" s="299" t="s">
        <v>132</v>
      </c>
      <c r="B18" s="301">
        <f>+Εθελοντές!G55</f>
        <v>0</v>
      </c>
      <c r="C18" s="303" t="str">
        <f t="shared" si="0"/>
        <v/>
      </c>
      <c r="D18" s="302">
        <f t="shared" ref="D18:D24" si="1">ROUND(+B18*$B$8,2)</f>
        <v>0</v>
      </c>
    </row>
    <row r="19" spans="1:7" s="99" customFormat="1" ht="63" customHeight="1" thickBot="1">
      <c r="A19" s="299" t="s">
        <v>133</v>
      </c>
      <c r="B19" s="301">
        <f>+Ταξίδια!O30</f>
        <v>0</v>
      </c>
      <c r="C19" s="303" t="str">
        <f t="shared" si="0"/>
        <v/>
      </c>
      <c r="D19" s="302">
        <f t="shared" si="1"/>
        <v>0</v>
      </c>
    </row>
    <row r="20" spans="1:7" s="99" customFormat="1" ht="63" customHeight="1" thickBot="1">
      <c r="A20" s="299" t="s">
        <v>134</v>
      </c>
      <c r="B20" s="301">
        <f>Αποσβέσεις!K25</f>
        <v>0</v>
      </c>
      <c r="C20" s="303" t="str">
        <f t="shared" si="0"/>
        <v/>
      </c>
      <c r="D20" s="302">
        <f t="shared" si="1"/>
        <v>0</v>
      </c>
    </row>
    <row r="21" spans="1:7" s="99" customFormat="1" ht="63" customHeight="1" thickBot="1">
      <c r="A21" s="299" t="s">
        <v>135</v>
      </c>
      <c r="B21" s="301">
        <f>Εξοπλισμός!G25</f>
        <v>0</v>
      </c>
      <c r="C21" s="303" t="str">
        <f t="shared" si="0"/>
        <v/>
      </c>
      <c r="D21" s="302">
        <f t="shared" si="1"/>
        <v>0</v>
      </c>
    </row>
    <row r="22" spans="1:7" s="99" customFormat="1" ht="63" customHeight="1" thickBot="1">
      <c r="A22" s="299" t="s">
        <v>136</v>
      </c>
      <c r="B22" s="301">
        <f>Αναλώσιμα!G18</f>
        <v>0</v>
      </c>
      <c r="C22" s="303" t="str">
        <f t="shared" si="0"/>
        <v/>
      </c>
      <c r="D22" s="302">
        <f t="shared" si="1"/>
        <v>0</v>
      </c>
    </row>
    <row r="23" spans="1:7" s="99" customFormat="1" ht="63" customHeight="1" thickBot="1">
      <c r="A23" s="299" t="s">
        <v>137</v>
      </c>
      <c r="B23" s="301">
        <f>Υπεργολαβίες!E23</f>
        <v>0</v>
      </c>
      <c r="C23" s="303" t="str">
        <f t="shared" si="0"/>
        <v/>
      </c>
      <c r="D23" s="302">
        <f t="shared" si="1"/>
        <v>0</v>
      </c>
    </row>
    <row r="24" spans="1:7" s="99" customFormat="1" ht="63" customHeight="1" thickBot="1">
      <c r="A24" s="299" t="s">
        <v>138</v>
      </c>
      <c r="B24" s="301">
        <f>'Λοιπές άμεσες'!E45</f>
        <v>0</v>
      </c>
      <c r="C24" s="303" t="str">
        <f t="shared" si="0"/>
        <v/>
      </c>
      <c r="D24" s="302">
        <f t="shared" si="1"/>
        <v>0</v>
      </c>
    </row>
    <row r="25" spans="1:7" ht="6.75" customHeight="1" thickBot="1">
      <c r="A25" s="2"/>
      <c r="B25" s="2"/>
      <c r="C25" s="3"/>
    </row>
    <row r="26" spans="1:7" s="99" customFormat="1" ht="30" customHeight="1" thickBot="1">
      <c r="A26" s="307" t="s">
        <v>139</v>
      </c>
      <c r="B26" s="168">
        <f>SUM(B17:B24)</f>
        <v>0</v>
      </c>
      <c r="C26" s="112"/>
      <c r="D26" s="168">
        <f>SUM(D17:D24)</f>
        <v>0</v>
      </c>
    </row>
    <row r="27" spans="1:7" ht="25.5" customHeight="1" thickBot="1">
      <c r="A27" s="370" t="str">
        <f>IF(B28&gt;(B26*50%),"ΠΡΟΣΟΧΗ!!! ΤΟ ΚΟΣΤΟΣ ΑΝΑΚΑΤΑΣΚΕΥΗΣ ΔΕΝ ΜΠΟΡΕΙ ΝΑ ΞΕΠΕΡΝΑ ΤΟ ΠΟΣΟ ΤΩΝ","")</f>
        <v/>
      </c>
      <c r="B27" s="370"/>
      <c r="C27" s="370"/>
      <c r="D27" s="165" t="str">
        <f>IF(B28&gt;(B26*50%),(B26*50%),"")</f>
        <v/>
      </c>
    </row>
    <row r="28" spans="1:7" s="99" customFormat="1" ht="63" customHeight="1" thickBot="1">
      <c r="A28" s="293" t="s">
        <v>140</v>
      </c>
      <c r="B28" s="168">
        <f>+Ανακατασκευή!E23</f>
        <v>0</v>
      </c>
      <c r="C28" s="303" t="str">
        <f>IF(SUM($C$37:$C$37)=0,"",B28/SUM($C$37:$C$37))</f>
        <v/>
      </c>
      <c r="D28" s="168">
        <f>ROUND(+B28*$B$8,2)</f>
        <v>0</v>
      </c>
    </row>
    <row r="29" spans="1:7" s="99" customFormat="1" ht="6.75" customHeight="1" thickBot="1">
      <c r="A29" s="4"/>
      <c r="B29" s="4"/>
      <c r="C29" s="3"/>
      <c r="D29" s="1"/>
    </row>
    <row r="30" spans="1:7" s="99" customFormat="1" ht="63" customHeight="1" thickBot="1">
      <c r="A30" s="293" t="s">
        <v>141</v>
      </c>
      <c r="B30" s="168">
        <f>ROUND(+(Προσωπικό!O46)*B11,2)</f>
        <v>0</v>
      </c>
      <c r="C30" s="303" t="str">
        <f>IF(SUM($C$37:$C$37)=0,"",B30/SUM($C$37:$C$37))</f>
        <v/>
      </c>
      <c r="D30" s="168">
        <f>ROUND(+B30*$B$8,2)</f>
        <v>0</v>
      </c>
    </row>
    <row r="31" spans="1:7" ht="13.35" customHeight="1" thickBot="1">
      <c r="A31" s="370"/>
      <c r="B31" s="370"/>
      <c r="C31" s="370"/>
      <c r="D31" s="102"/>
    </row>
    <row r="32" spans="1:7" s="99" customFormat="1" ht="25.35" customHeight="1" thickBot="1">
      <c r="A32" s="297" t="s">
        <v>142</v>
      </c>
      <c r="B32" s="168">
        <f>+B26+B28+B30</f>
        <v>0</v>
      </c>
      <c r="C32" s="303" t="str">
        <f>IF(SUM($C$37:$C$37)=0,"",B32/SUM($C$37:$C$37))</f>
        <v/>
      </c>
      <c r="D32" s="168" t="str">
        <f>IF((D26+D28+D30)&lt;5000,"-----------",IF((D26+D28+D30)&gt;80000,"ΥΠΕΡΒΑΣΗ",(D26+D28+D30)))</f>
        <v>-----------</v>
      </c>
      <c r="G32" s="1"/>
    </row>
    <row r="33" spans="1:4" ht="10.5" customHeight="1" thickBot="1">
      <c r="A33" s="200"/>
      <c r="B33" s="200"/>
      <c r="C33" s="200"/>
      <c r="D33" s="102"/>
    </row>
    <row r="34" spans="1:4" ht="25.35" customHeight="1" thickBot="1">
      <c r="A34" s="296" t="s">
        <v>143</v>
      </c>
      <c r="B34" s="168">
        <f>+'Capacity Building'!E44</f>
        <v>0</v>
      </c>
      <c r="C34" s="303" t="str">
        <f>IF(SUM($C$37:$C$37)=0,"",B34/SUM($C$37:$C$37))</f>
        <v/>
      </c>
      <c r="D34" s="168">
        <f>ROUND(IF(SUM('Capacity Building'!E4:E43)&gt;'Capacity Building'!E2,"! ΥΠΕΡΒΑΣΗ !",'Capacity Building'!E44)*$B$8,2)</f>
        <v>0</v>
      </c>
    </row>
    <row r="35" spans="1:4" ht="14.25" customHeight="1" thickBot="1">
      <c r="A35" s="200"/>
      <c r="B35" s="200"/>
      <c r="C35" s="200"/>
      <c r="D35" s="102"/>
    </row>
    <row r="36" spans="1:4" ht="25.5" customHeight="1" thickBot="1">
      <c r="A36" s="200"/>
      <c r="B36" s="295"/>
      <c r="C36" s="169" t="str">
        <f>IF(B8="","",100%)</f>
        <v/>
      </c>
      <c r="D36" s="169" t="str">
        <f>IF(B8="","",B8)</f>
        <v/>
      </c>
    </row>
    <row r="37" spans="1:4" s="99" customFormat="1" ht="45.75" customHeight="1" thickBot="1">
      <c r="A37" s="364" t="s">
        <v>144</v>
      </c>
      <c r="B37" s="167" t="str">
        <f>+DATA!A2</f>
        <v>Μεσαία / Medium</v>
      </c>
      <c r="C37" s="363">
        <f>IF(+B26+B28+B30+B34&gt;88888.8889,"ΥΠΕΡΒΑΣΗ",+B26+B28+B30+B34)</f>
        <v>0</v>
      </c>
      <c r="D37" s="365">
        <f>IF(D32="ΥΠΕΡΒΑΣΗ","ΥΠΕΡΒΑΣΗ",IF(B4=B37,IF(+D26+D28+D30+D34&gt;80000,"ΥΠΕΡΒΑΣΗ",ROUND((+D26+D28+D30+D34),2)),""))</f>
        <v>0</v>
      </c>
    </row>
    <row r="38" spans="1:4" ht="13.9" customHeight="1" thickBot="1">
      <c r="A38" s="294"/>
      <c r="B38" s="294"/>
      <c r="C38" s="294"/>
      <c r="D38" s="103"/>
    </row>
    <row r="39" spans="1:4" s="99" customFormat="1" ht="44.25" customHeight="1" thickBot="1">
      <c r="A39" s="350" t="s">
        <v>145</v>
      </c>
      <c r="B39" s="389" t="str">
        <f>IF(Εθελοντές!G55&gt;SUM(C37:C37)*0.1,"ΥΠΕΡΒΑΣΗ ΠΟΣΟΥ ΕΘΕΛΟΝΤΙΚΗΣ ΕΡΓΑΣΙΑΣ","")</f>
        <v/>
      </c>
      <c r="C39" s="390"/>
      <c r="D39" s="309">
        <f>SUM(D37:D37)</f>
        <v>0</v>
      </c>
    </row>
    <row r="40" spans="1:4" ht="40.5" customHeight="1" thickBot="1">
      <c r="A40" s="351" t="s">
        <v>146</v>
      </c>
      <c r="C40" s="5"/>
      <c r="D40" s="309">
        <f>IF(D39=0,0,+SUM(C37:C37)-D39)</f>
        <v>0</v>
      </c>
    </row>
    <row r="41" spans="1:4" ht="72.75" customHeight="1" thickBot="1">
      <c r="A41" s="352" t="s">
        <v>147</v>
      </c>
      <c r="B41" s="349"/>
      <c r="C41" s="100"/>
      <c r="D41" s="391" t="str">
        <f>IF(AND(B3="",B26&gt;0),IF(B3="","ΕΠΙΛΕΞΤΕ ΠΡΟΣΚΛΗΣΗ ΕΝΔΙΑΦΕΡΟΝΤΟΣ",""),"")</f>
        <v/>
      </c>
    </row>
    <row r="42" spans="1:4" ht="51" customHeight="1" thickBot="1">
      <c r="A42" s="353" t="s">
        <v>148</v>
      </c>
      <c r="B42" s="308">
        <f>+IF(B41="",D40-B41,IF(B41&lt;(D40),D40-B41,"ΔΙΟΡΘΩΣΤΕ"))</f>
        <v>0</v>
      </c>
      <c r="C42" s="100"/>
      <c r="D42" s="392"/>
    </row>
    <row r="43" spans="1:4" ht="31.5" customHeight="1">
      <c r="A43" s="388" t="str">
        <f>IF(B41&gt;Εθελοντές!G55,"ΔΙΟΡΘΩΣΤΕ. ΑΝΩΤΑΤΟ ΠΟΣΟ ΣΥΝΕΙΣΦΟΡΑΣ ΣΕ ΕΙΔΟΣ","")</f>
        <v/>
      </c>
      <c r="B43" s="388"/>
      <c r="C43" s="166" t="str">
        <f>IF(A43="ΔΙΟΡΘΩΣΤΕ. ΑΝΩΤΑΤΟ ΠΟΣΟ ΣΥΝΕΙΣΦΟΡΑΣ ΣΕ ΕΙΔΟΣ",Εθελοντές!G55,"")</f>
        <v/>
      </c>
      <c r="D43" s="392"/>
    </row>
    <row r="44" spans="1:4" ht="18.75">
      <c r="A44" s="386" t="s">
        <v>149</v>
      </c>
      <c r="B44" s="386"/>
      <c r="C44" s="386"/>
      <c r="D44" s="392"/>
    </row>
    <row r="45" spans="1:4" ht="18.75">
      <c r="A45" s="386" t="s">
        <v>150</v>
      </c>
      <c r="B45" s="386"/>
      <c r="C45" s="386"/>
    </row>
  </sheetData>
  <sheetProtection algorithmName="SHA-512" hashValue="MUbP98aGqhbjIOWTVDaXz0RFeSd/Dh++OuGD+W3InHwwcWT3VNlPBcS75pLTqOjcAUzS+H4yjUjaMmlYLIca9g==" saltValue="zl8/yu7YJ+f4CKBxdnLHbw==" spinCount="100000" sheet="1" selectLockedCells="1"/>
  <protectedRanges>
    <protectedRange password="8362" sqref="B39 C40 A1:D2 B41:B42 A16 A31 A25:D25 A27:D27 B26:C26 B29:D29 C36:C37 A38:C38 A33 D31:D33 A36:B36 A35:D35 B28:C28 B30:C34 B17:C24 D36:D40" name="Περιοχή1"/>
    <protectedRange password="8362" sqref="A12:C12 A9:D10 B3:D3 B8:D8 B11:D11 A14:C15 A13" name="Περιοχή1_1"/>
    <protectedRange password="8362" sqref="B16:C16" name="Περιοχή1_2"/>
    <protectedRange password="8362" sqref="A17:A24" name="Περιοχή1_3"/>
    <protectedRange password="8362" sqref="A26" name="Περιοχή1_4"/>
    <protectedRange password="8362" sqref="A28:A30 A32 A34" name="Περιοχή1_5"/>
    <protectedRange password="8362" sqref="A37" name="Περιοχή1_6"/>
    <protectedRange password="8362" sqref="A39:A40" name="Περιοχή1_7"/>
    <protectedRange password="8362" sqref="D28 D30 D34 D17:D24" name="Περιοχή1_8"/>
    <protectedRange password="8362" sqref="D12 D14:D16" name="Περιοχή1_2_1"/>
    <protectedRange password="8362" sqref="D26" name="Περιοχή1_9"/>
    <protectedRange password="8362" sqref="A3" name="Περιοχή1_1_1"/>
    <protectedRange password="8362" sqref="A4:D4" name="Περιοχή1_1_2"/>
    <protectedRange password="8362" sqref="A5:D7" name="Περιοχή1_1_3"/>
    <protectedRange password="8362" sqref="A8" name="Περιοχή1_1_4"/>
    <protectedRange password="8362" sqref="A11" name="Περιοχή1_1_6"/>
    <protectedRange password="8362" sqref="B13:C13" name="Περιοχή1_1_7"/>
    <protectedRange password="8362" sqref="D13" name="Περιοχή1_2_1_1"/>
  </protectedRanges>
  <mergeCells count="18">
    <mergeCell ref="A44:C44"/>
    <mergeCell ref="A14:D14"/>
    <mergeCell ref="A45:C45"/>
    <mergeCell ref="A43:B43"/>
    <mergeCell ref="B39:C39"/>
    <mergeCell ref="D41:D44"/>
    <mergeCell ref="A1:D1"/>
    <mergeCell ref="A27:C27"/>
    <mergeCell ref="A31:C31"/>
    <mergeCell ref="B5:D5"/>
    <mergeCell ref="B6:D6"/>
    <mergeCell ref="C8:D8"/>
    <mergeCell ref="C9:D9"/>
    <mergeCell ref="C11:D11"/>
    <mergeCell ref="C10:D10"/>
    <mergeCell ref="B3:D3"/>
    <mergeCell ref="B7:D7"/>
    <mergeCell ref="C4:D4"/>
  </mergeCells>
  <conditionalFormatting sqref="A27:C27">
    <cfRule type="expression" dxfId="11" priority="27">
      <formula>$A$27="ΠΡΟΣΟΧΗ!!! ΤΟ ΚΟΣΤΟΣ ΑΝΑΚΑΤΑΣΚΕΥΗΣ ΔΕΝ ΜΠΟΡΕΙ ΝΑ ΞΕΠΕΡΝΑ ΤΟ ΠΟΣΟ ΤΩΝ"</formula>
    </cfRule>
  </conditionalFormatting>
  <conditionalFormatting sqref="C8">
    <cfRule type="expression" dxfId="10" priority="13">
      <formula>$C$8="Η τιμή δεν μπορεί να είναι μεγαλύτερη από 90,00%"</formula>
    </cfRule>
  </conditionalFormatting>
  <conditionalFormatting sqref="C11">
    <cfRule type="expression" dxfId="9" priority="12">
      <formula>$C$11="Η τιμή πρέπει να είναι μεταξύ 0,01% και 15,00%"</formula>
    </cfRule>
  </conditionalFormatting>
  <conditionalFormatting sqref="D27">
    <cfRule type="expression" dxfId="8" priority="30">
      <formula>B$28&gt;($B$26*50%)</formula>
    </cfRule>
  </conditionalFormatting>
  <conditionalFormatting sqref="A43:C43">
    <cfRule type="expression" dxfId="7" priority="11">
      <formula>$A$43="ΔΙΟΡΘΩΣΤΕ. ΑΝΩΤΑΤΟ ΠΟΣΟ ΣΥΝΕΙΣΦΟΡΑΣ ΣΕ ΕΙΔΟΣ"</formula>
    </cfRule>
  </conditionalFormatting>
  <conditionalFormatting sqref="B42">
    <cfRule type="expression" dxfId="6" priority="10">
      <formula>$A$43="ΔΙΟΡΘΩΣΤΕ. ΑΝΩΤΑΤΟ ΠΟΣΟ ΣΥΝΕΙΣΦΟΡΑΣ ΣΕ ΕΙΔΟΣ"</formula>
    </cfRule>
  </conditionalFormatting>
  <conditionalFormatting sqref="B39:C39">
    <cfRule type="expression" dxfId="5" priority="9">
      <formula>$B$39="ΥΠΕΡΒΑΣΗ ΠΟΣΟΥ ΕΘΕΛΟΝΤΙΚΗΣ ΕΡΓΑΣΙΑΣ"</formula>
    </cfRule>
  </conditionalFormatting>
  <conditionalFormatting sqref="D32">
    <cfRule type="expression" dxfId="4" priority="5">
      <formula>OR($D$32="! ΥΠΕΡΒΑΣΗ !",$D$32="ΥΠΕΡΒΑΣΗ")</formula>
    </cfRule>
  </conditionalFormatting>
  <conditionalFormatting sqref="D41:D44">
    <cfRule type="expression" dxfId="3" priority="4">
      <formula>$D$41="ΕΠΙΛΕΞΤΕ ΠΡΟΣΚΛΗΣΗ ΕΝΔΙΑΦΕΡΟΝΤΟΣ"</formula>
    </cfRule>
  </conditionalFormatting>
  <conditionalFormatting sqref="D37">
    <cfRule type="expression" dxfId="2" priority="3">
      <formula>OR($D$32="! ΥΠΕΡΒΑΣΗ !",$D$32="ΥΠΕΡΒΑΣΗ")</formula>
    </cfRule>
    <cfRule type="expression" dxfId="1" priority="1">
      <formula>$D$37="ΥΠΕΡΒΑΣΗ"</formula>
    </cfRule>
  </conditionalFormatting>
  <conditionalFormatting sqref="C37">
    <cfRule type="expression" dxfId="0" priority="2">
      <formula>$C$37="ΥΠΕΡΒΑΣΗ"</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1">
        <x14:dataValidation type="list" allowBlank="1" showErrorMessage="1" prompt="_x000a_" xr:uid="{00000000-0002-0000-0100-000001000000}">
          <x14:formula1>
            <xm:f>DATA!$A$23:$A$28</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O48"/>
  <sheetViews>
    <sheetView topLeftCell="A3" zoomScale="85" zoomScaleNormal="85" zoomScaleSheetLayoutView="100" workbookViewId="0">
      <selection activeCell="I5" sqref="B5:I5"/>
    </sheetView>
  </sheetViews>
  <sheetFormatPr defaultColWidth="9.140625" defaultRowHeight="15"/>
  <cols>
    <col min="1" max="1" width="5.42578125" style="1" customWidth="1"/>
    <col min="2" max="2" width="38" style="1" customWidth="1"/>
    <col min="3" max="3" width="26.140625" style="1" customWidth="1"/>
    <col min="4" max="4" width="20.42578125" style="1" customWidth="1"/>
    <col min="5" max="5" width="14.140625" style="1" customWidth="1"/>
    <col min="6" max="6" width="16.42578125" style="1" customWidth="1"/>
    <col min="7" max="7" width="12.85546875" style="1" customWidth="1"/>
    <col min="8" max="8" width="13" style="1" customWidth="1"/>
    <col min="9" max="9" width="10.28515625" style="1" customWidth="1"/>
    <col min="10" max="10" width="16.140625" style="1" customWidth="1"/>
    <col min="11" max="11" width="19" style="1" customWidth="1"/>
    <col min="12" max="12" width="12.85546875" style="1" customWidth="1"/>
    <col min="13" max="13" width="14" style="1" customWidth="1"/>
    <col min="14" max="14" width="16.140625" style="1" customWidth="1"/>
    <col min="15" max="15" width="19.85546875" style="1" customWidth="1"/>
    <col min="16" max="16384" width="9.140625" style="1"/>
  </cols>
  <sheetData>
    <row r="1" spans="1:15" s="99" customFormat="1" ht="31.5" customHeight="1" thickBot="1">
      <c r="A1" s="400" t="s">
        <v>151</v>
      </c>
      <c r="B1" s="401"/>
      <c r="C1" s="401"/>
      <c r="D1" s="401"/>
      <c r="E1" s="401"/>
      <c r="F1" s="401"/>
      <c r="G1" s="401"/>
      <c r="H1" s="401"/>
      <c r="I1" s="401"/>
      <c r="J1" s="401"/>
      <c r="K1" s="401"/>
      <c r="L1" s="401"/>
      <c r="M1" s="401"/>
      <c r="N1" s="401"/>
      <c r="O1" s="402"/>
    </row>
    <row r="2" spans="1:15" s="99" customFormat="1" ht="15.75" customHeight="1" thickBot="1">
      <c r="A2" s="409" t="s">
        <v>152</v>
      </c>
      <c r="B2" s="406" t="s">
        <v>153</v>
      </c>
      <c r="C2" s="409" t="s">
        <v>154</v>
      </c>
      <c r="D2" s="409" t="s">
        <v>155</v>
      </c>
      <c r="E2" s="409" t="s">
        <v>156</v>
      </c>
      <c r="F2" s="403" t="s">
        <v>157</v>
      </c>
      <c r="G2" s="404"/>
      <c r="H2" s="404"/>
      <c r="I2" s="404"/>
      <c r="J2" s="404"/>
      <c r="K2" s="404"/>
      <c r="L2" s="404"/>
      <c r="M2" s="404"/>
      <c r="N2" s="405"/>
      <c r="O2" s="397" t="s">
        <v>158</v>
      </c>
    </row>
    <row r="3" spans="1:15" s="99" customFormat="1" ht="78.75" customHeight="1" thickBot="1">
      <c r="A3" s="410"/>
      <c r="B3" s="407"/>
      <c r="C3" s="420"/>
      <c r="D3" s="420"/>
      <c r="E3" s="420"/>
      <c r="F3" s="412" t="s">
        <v>159</v>
      </c>
      <c r="G3" s="413"/>
      <c r="H3" s="414"/>
      <c r="I3" s="414"/>
      <c r="J3" s="415"/>
      <c r="K3" s="416" t="s">
        <v>160</v>
      </c>
      <c r="L3" s="417"/>
      <c r="M3" s="418"/>
      <c r="N3" s="419"/>
      <c r="O3" s="398"/>
    </row>
    <row r="4" spans="1:15" s="99" customFormat="1" ht="135.75" customHeight="1" thickBot="1">
      <c r="A4" s="411"/>
      <c r="B4" s="408"/>
      <c r="C4" s="421"/>
      <c r="D4" s="421"/>
      <c r="E4" s="421"/>
      <c r="F4" s="201" t="s">
        <v>161</v>
      </c>
      <c r="G4" s="40" t="s">
        <v>162</v>
      </c>
      <c r="H4" s="37" t="s">
        <v>163</v>
      </c>
      <c r="I4" s="41" t="s">
        <v>164</v>
      </c>
      <c r="J4" s="42" t="s">
        <v>165</v>
      </c>
      <c r="K4" s="6" t="s">
        <v>161</v>
      </c>
      <c r="L4" s="7" t="s">
        <v>166</v>
      </c>
      <c r="M4" s="37" t="s">
        <v>163</v>
      </c>
      <c r="N4" s="8" t="s">
        <v>165</v>
      </c>
      <c r="O4" s="399"/>
    </row>
    <row r="5" spans="1:15">
      <c r="A5" s="55">
        <v>1</v>
      </c>
      <c r="B5" s="198"/>
      <c r="C5" s="198"/>
      <c r="D5" s="215"/>
      <c r="E5" s="171"/>
      <c r="F5" s="9"/>
      <c r="G5" s="10"/>
      <c r="H5" s="38"/>
      <c r="I5" s="38"/>
      <c r="J5" s="115">
        <f>ROUND(F5*(G5+H5+I5)*E5,2)</f>
        <v>0</v>
      </c>
      <c r="K5" s="9"/>
      <c r="L5" s="173"/>
      <c r="M5" s="174"/>
      <c r="N5" s="115">
        <f>ROUND(K5*(L5+M5)*E5,2)</f>
        <v>0</v>
      </c>
      <c r="O5" s="115">
        <f>IF(D5="",0,J5+N5)</f>
        <v>0</v>
      </c>
    </row>
    <row r="6" spans="1:15">
      <c r="A6" s="55">
        <v>2</v>
      </c>
      <c r="B6" s="198"/>
      <c r="C6" s="198"/>
      <c r="D6" s="215"/>
      <c r="E6" s="171"/>
      <c r="F6" s="9"/>
      <c r="G6" s="10"/>
      <c r="H6" s="39"/>
      <c r="I6" s="39"/>
      <c r="J6" s="116">
        <f t="shared" ref="J6:J44" si="0">ROUND(F6*(G6+H6+I6)*E6,2)</f>
        <v>0</v>
      </c>
      <c r="K6" s="11"/>
      <c r="L6" s="175"/>
      <c r="M6" s="176"/>
      <c r="N6" s="116">
        <f t="shared" ref="N6:N44" si="1">ROUND(K6*(L6+M6)*E6,2)</f>
        <v>0</v>
      </c>
      <c r="O6" s="116">
        <f t="shared" ref="O6:O44" si="2">IF(D6="",0,J6+N6)</f>
        <v>0</v>
      </c>
    </row>
    <row r="7" spans="1:15">
      <c r="A7" s="56">
        <v>3</v>
      </c>
      <c r="B7" s="199"/>
      <c r="C7" s="199"/>
      <c r="D7" s="215"/>
      <c r="E7" s="172"/>
      <c r="F7" s="11"/>
      <c r="G7" s="12"/>
      <c r="H7" s="39"/>
      <c r="I7" s="39"/>
      <c r="J7" s="116">
        <f t="shared" si="0"/>
        <v>0</v>
      </c>
      <c r="K7" s="11"/>
      <c r="L7" s="175"/>
      <c r="M7" s="176"/>
      <c r="N7" s="116">
        <f t="shared" si="1"/>
        <v>0</v>
      </c>
      <c r="O7" s="116">
        <f t="shared" si="2"/>
        <v>0</v>
      </c>
    </row>
    <row r="8" spans="1:15">
      <c r="A8" s="55">
        <v>4</v>
      </c>
      <c r="B8" s="199"/>
      <c r="C8" s="199"/>
      <c r="D8" s="215"/>
      <c r="E8" s="172"/>
      <c r="F8" s="11"/>
      <c r="G8" s="12"/>
      <c r="H8" s="39"/>
      <c r="I8" s="39"/>
      <c r="J8" s="116">
        <f t="shared" si="0"/>
        <v>0</v>
      </c>
      <c r="K8" s="11"/>
      <c r="L8" s="175"/>
      <c r="M8" s="176"/>
      <c r="N8" s="116">
        <f t="shared" si="1"/>
        <v>0</v>
      </c>
      <c r="O8" s="116">
        <f t="shared" si="2"/>
        <v>0</v>
      </c>
    </row>
    <row r="9" spans="1:15">
      <c r="A9" s="56">
        <v>5</v>
      </c>
      <c r="B9" s="199"/>
      <c r="C9" s="199"/>
      <c r="D9" s="215"/>
      <c r="E9" s="172"/>
      <c r="F9" s="11"/>
      <c r="G9" s="12"/>
      <c r="H9" s="39"/>
      <c r="I9" s="39"/>
      <c r="J9" s="116">
        <f t="shared" si="0"/>
        <v>0</v>
      </c>
      <c r="K9" s="11"/>
      <c r="L9" s="175"/>
      <c r="M9" s="176"/>
      <c r="N9" s="116">
        <f t="shared" si="1"/>
        <v>0</v>
      </c>
      <c r="O9" s="116">
        <f t="shared" si="2"/>
        <v>0</v>
      </c>
    </row>
    <row r="10" spans="1:15">
      <c r="A10" s="55">
        <v>6</v>
      </c>
      <c r="B10" s="199"/>
      <c r="C10" s="199"/>
      <c r="D10" s="215"/>
      <c r="E10" s="172"/>
      <c r="F10" s="11"/>
      <c r="G10" s="12"/>
      <c r="H10" s="39"/>
      <c r="I10" s="39"/>
      <c r="J10" s="116">
        <f t="shared" si="0"/>
        <v>0</v>
      </c>
      <c r="K10" s="11"/>
      <c r="L10" s="175"/>
      <c r="M10" s="176"/>
      <c r="N10" s="116">
        <f t="shared" si="1"/>
        <v>0</v>
      </c>
      <c r="O10" s="116">
        <f t="shared" si="2"/>
        <v>0</v>
      </c>
    </row>
    <row r="11" spans="1:15">
      <c r="A11" s="56">
        <v>7</v>
      </c>
      <c r="B11" s="199"/>
      <c r="C11" s="199"/>
      <c r="D11" s="215"/>
      <c r="E11" s="172"/>
      <c r="F11" s="11"/>
      <c r="G11" s="12"/>
      <c r="H11" s="39"/>
      <c r="I11" s="39"/>
      <c r="J11" s="116">
        <f t="shared" si="0"/>
        <v>0</v>
      </c>
      <c r="K11" s="11"/>
      <c r="L11" s="175"/>
      <c r="M11" s="176"/>
      <c r="N11" s="116">
        <f t="shared" si="1"/>
        <v>0</v>
      </c>
      <c r="O11" s="116">
        <f t="shared" si="2"/>
        <v>0</v>
      </c>
    </row>
    <row r="12" spans="1:15">
      <c r="A12" s="55">
        <v>8</v>
      </c>
      <c r="B12" s="199"/>
      <c r="C12" s="199"/>
      <c r="D12" s="215"/>
      <c r="E12" s="172"/>
      <c r="F12" s="11"/>
      <c r="G12" s="12"/>
      <c r="H12" s="39"/>
      <c r="I12" s="39"/>
      <c r="J12" s="116">
        <f t="shared" si="0"/>
        <v>0</v>
      </c>
      <c r="K12" s="11"/>
      <c r="L12" s="175"/>
      <c r="M12" s="176"/>
      <c r="N12" s="116">
        <f t="shared" si="1"/>
        <v>0</v>
      </c>
      <c r="O12" s="116">
        <f t="shared" si="2"/>
        <v>0</v>
      </c>
    </row>
    <row r="13" spans="1:15">
      <c r="A13" s="56">
        <v>9</v>
      </c>
      <c r="B13" s="199"/>
      <c r="C13" s="199"/>
      <c r="D13" s="215"/>
      <c r="E13" s="172"/>
      <c r="F13" s="11"/>
      <c r="G13" s="12"/>
      <c r="H13" s="39"/>
      <c r="I13" s="39"/>
      <c r="J13" s="116">
        <f t="shared" si="0"/>
        <v>0</v>
      </c>
      <c r="K13" s="11"/>
      <c r="L13" s="175"/>
      <c r="M13" s="176"/>
      <c r="N13" s="116">
        <f t="shared" si="1"/>
        <v>0</v>
      </c>
      <c r="O13" s="116">
        <f t="shared" si="2"/>
        <v>0</v>
      </c>
    </row>
    <row r="14" spans="1:15">
      <c r="A14" s="55">
        <v>10</v>
      </c>
      <c r="B14" s="199"/>
      <c r="C14" s="199"/>
      <c r="D14" s="215"/>
      <c r="E14" s="172"/>
      <c r="F14" s="11"/>
      <c r="G14" s="12"/>
      <c r="H14" s="39"/>
      <c r="I14" s="39"/>
      <c r="J14" s="116">
        <f t="shared" si="0"/>
        <v>0</v>
      </c>
      <c r="K14" s="11"/>
      <c r="L14" s="175"/>
      <c r="M14" s="176"/>
      <c r="N14" s="116">
        <f t="shared" si="1"/>
        <v>0</v>
      </c>
      <c r="O14" s="116">
        <f t="shared" si="2"/>
        <v>0</v>
      </c>
    </row>
    <row r="15" spans="1:15">
      <c r="A15" s="56">
        <v>11</v>
      </c>
      <c r="B15" s="199"/>
      <c r="C15" s="199"/>
      <c r="D15" s="215"/>
      <c r="E15" s="172"/>
      <c r="F15" s="11"/>
      <c r="G15" s="12"/>
      <c r="H15" s="39"/>
      <c r="I15" s="39"/>
      <c r="J15" s="116">
        <f t="shared" si="0"/>
        <v>0</v>
      </c>
      <c r="K15" s="11"/>
      <c r="L15" s="175"/>
      <c r="M15" s="176"/>
      <c r="N15" s="116">
        <f t="shared" si="1"/>
        <v>0</v>
      </c>
      <c r="O15" s="116">
        <f t="shared" si="2"/>
        <v>0</v>
      </c>
    </row>
    <row r="16" spans="1:15">
      <c r="A16" s="55">
        <v>12</v>
      </c>
      <c r="B16" s="199"/>
      <c r="C16" s="199"/>
      <c r="D16" s="215"/>
      <c r="E16" s="172"/>
      <c r="F16" s="11"/>
      <c r="G16" s="12"/>
      <c r="H16" s="39"/>
      <c r="I16" s="39"/>
      <c r="J16" s="116">
        <f t="shared" si="0"/>
        <v>0</v>
      </c>
      <c r="K16" s="11"/>
      <c r="L16" s="175"/>
      <c r="M16" s="176"/>
      <c r="N16" s="116">
        <f t="shared" si="1"/>
        <v>0</v>
      </c>
      <c r="O16" s="116">
        <f t="shared" si="2"/>
        <v>0</v>
      </c>
    </row>
    <row r="17" spans="1:15">
      <c r="A17" s="56">
        <v>13</v>
      </c>
      <c r="B17" s="199"/>
      <c r="C17" s="199"/>
      <c r="D17" s="215"/>
      <c r="E17" s="172"/>
      <c r="F17" s="11"/>
      <c r="G17" s="12"/>
      <c r="H17" s="39"/>
      <c r="I17" s="39"/>
      <c r="J17" s="116">
        <f t="shared" si="0"/>
        <v>0</v>
      </c>
      <c r="K17" s="11"/>
      <c r="L17" s="175"/>
      <c r="M17" s="176"/>
      <c r="N17" s="116">
        <f t="shared" si="1"/>
        <v>0</v>
      </c>
      <c r="O17" s="116">
        <f t="shared" si="2"/>
        <v>0</v>
      </c>
    </row>
    <row r="18" spans="1:15">
      <c r="A18" s="55">
        <v>14</v>
      </c>
      <c r="B18" s="199"/>
      <c r="C18" s="199"/>
      <c r="D18" s="215"/>
      <c r="E18" s="172"/>
      <c r="F18" s="11"/>
      <c r="G18" s="12"/>
      <c r="H18" s="39"/>
      <c r="I18" s="39"/>
      <c r="J18" s="116">
        <f t="shared" si="0"/>
        <v>0</v>
      </c>
      <c r="K18" s="11"/>
      <c r="L18" s="175"/>
      <c r="M18" s="176"/>
      <c r="N18" s="116">
        <f t="shared" si="1"/>
        <v>0</v>
      </c>
      <c r="O18" s="116">
        <f t="shared" si="2"/>
        <v>0</v>
      </c>
    </row>
    <row r="19" spans="1:15">
      <c r="A19" s="56">
        <v>15</v>
      </c>
      <c r="B19" s="199"/>
      <c r="C19" s="199"/>
      <c r="D19" s="215"/>
      <c r="E19" s="172"/>
      <c r="F19" s="11"/>
      <c r="G19" s="12"/>
      <c r="H19" s="39"/>
      <c r="I19" s="39"/>
      <c r="J19" s="116">
        <f t="shared" si="0"/>
        <v>0</v>
      </c>
      <c r="K19" s="11"/>
      <c r="L19" s="175"/>
      <c r="M19" s="176"/>
      <c r="N19" s="116">
        <f t="shared" si="1"/>
        <v>0</v>
      </c>
      <c r="O19" s="116">
        <f t="shared" si="2"/>
        <v>0</v>
      </c>
    </row>
    <row r="20" spans="1:15">
      <c r="A20" s="55">
        <v>16</v>
      </c>
      <c r="B20" s="199"/>
      <c r="C20" s="199"/>
      <c r="D20" s="215"/>
      <c r="E20" s="172"/>
      <c r="F20" s="11"/>
      <c r="G20" s="12"/>
      <c r="H20" s="39"/>
      <c r="I20" s="39"/>
      <c r="J20" s="116">
        <f t="shared" si="0"/>
        <v>0</v>
      </c>
      <c r="K20" s="11"/>
      <c r="L20" s="175"/>
      <c r="M20" s="176"/>
      <c r="N20" s="116">
        <f t="shared" si="1"/>
        <v>0</v>
      </c>
      <c r="O20" s="116">
        <f t="shared" si="2"/>
        <v>0</v>
      </c>
    </row>
    <row r="21" spans="1:15">
      <c r="A21" s="56">
        <v>17</v>
      </c>
      <c r="B21" s="199"/>
      <c r="C21" s="199"/>
      <c r="D21" s="215"/>
      <c r="E21" s="172"/>
      <c r="F21" s="11"/>
      <c r="G21" s="12"/>
      <c r="H21" s="39"/>
      <c r="I21" s="39"/>
      <c r="J21" s="116">
        <f t="shared" si="0"/>
        <v>0</v>
      </c>
      <c r="K21" s="11"/>
      <c r="L21" s="175"/>
      <c r="M21" s="176"/>
      <c r="N21" s="116">
        <f t="shared" si="1"/>
        <v>0</v>
      </c>
      <c r="O21" s="116">
        <f t="shared" si="2"/>
        <v>0</v>
      </c>
    </row>
    <row r="22" spans="1:15">
      <c r="A22" s="55">
        <v>18</v>
      </c>
      <c r="B22" s="199"/>
      <c r="C22" s="199"/>
      <c r="D22" s="215"/>
      <c r="E22" s="172"/>
      <c r="F22" s="11"/>
      <c r="G22" s="12"/>
      <c r="H22" s="39"/>
      <c r="I22" s="39"/>
      <c r="J22" s="116">
        <f t="shared" si="0"/>
        <v>0</v>
      </c>
      <c r="K22" s="11"/>
      <c r="L22" s="175"/>
      <c r="M22" s="176"/>
      <c r="N22" s="116">
        <f t="shared" si="1"/>
        <v>0</v>
      </c>
      <c r="O22" s="116">
        <f t="shared" si="2"/>
        <v>0</v>
      </c>
    </row>
    <row r="23" spans="1:15">
      <c r="A23" s="56">
        <v>19</v>
      </c>
      <c r="B23" s="199"/>
      <c r="C23" s="199"/>
      <c r="D23" s="215"/>
      <c r="E23" s="172"/>
      <c r="F23" s="11"/>
      <c r="G23" s="12"/>
      <c r="H23" s="39"/>
      <c r="I23" s="39"/>
      <c r="J23" s="116">
        <f t="shared" si="0"/>
        <v>0</v>
      </c>
      <c r="K23" s="11"/>
      <c r="L23" s="175"/>
      <c r="M23" s="176"/>
      <c r="N23" s="116">
        <f t="shared" si="1"/>
        <v>0</v>
      </c>
      <c r="O23" s="116">
        <f t="shared" si="2"/>
        <v>0</v>
      </c>
    </row>
    <row r="24" spans="1:15">
      <c r="A24" s="55">
        <v>20</v>
      </c>
      <c r="B24" s="199"/>
      <c r="C24" s="199"/>
      <c r="D24" s="215"/>
      <c r="E24" s="172"/>
      <c r="F24" s="11"/>
      <c r="G24" s="12"/>
      <c r="H24" s="39"/>
      <c r="I24" s="39"/>
      <c r="J24" s="116">
        <f t="shared" si="0"/>
        <v>0</v>
      </c>
      <c r="K24" s="11"/>
      <c r="L24" s="175"/>
      <c r="M24" s="176"/>
      <c r="N24" s="116">
        <f t="shared" si="1"/>
        <v>0</v>
      </c>
      <c r="O24" s="116">
        <f t="shared" si="2"/>
        <v>0</v>
      </c>
    </row>
    <row r="25" spans="1:15">
      <c r="A25" s="56">
        <v>21</v>
      </c>
      <c r="B25" s="199"/>
      <c r="C25" s="199"/>
      <c r="D25" s="215"/>
      <c r="E25" s="172"/>
      <c r="F25" s="11"/>
      <c r="G25" s="12"/>
      <c r="H25" s="39"/>
      <c r="I25" s="39"/>
      <c r="J25" s="116">
        <f t="shared" si="0"/>
        <v>0</v>
      </c>
      <c r="K25" s="11"/>
      <c r="L25" s="175"/>
      <c r="M25" s="176"/>
      <c r="N25" s="116">
        <f t="shared" si="1"/>
        <v>0</v>
      </c>
      <c r="O25" s="116">
        <f t="shared" si="2"/>
        <v>0</v>
      </c>
    </row>
    <row r="26" spans="1:15">
      <c r="A26" s="55">
        <v>22</v>
      </c>
      <c r="B26" s="199"/>
      <c r="C26" s="199"/>
      <c r="D26" s="215"/>
      <c r="E26" s="172"/>
      <c r="F26" s="11"/>
      <c r="G26" s="12"/>
      <c r="H26" s="39"/>
      <c r="I26" s="39"/>
      <c r="J26" s="116">
        <f t="shared" si="0"/>
        <v>0</v>
      </c>
      <c r="K26" s="11"/>
      <c r="L26" s="175"/>
      <c r="M26" s="176"/>
      <c r="N26" s="116">
        <f t="shared" si="1"/>
        <v>0</v>
      </c>
      <c r="O26" s="116">
        <f t="shared" si="2"/>
        <v>0</v>
      </c>
    </row>
    <row r="27" spans="1:15">
      <c r="A27" s="56">
        <v>23</v>
      </c>
      <c r="B27" s="199"/>
      <c r="C27" s="199"/>
      <c r="D27" s="215"/>
      <c r="E27" s="172"/>
      <c r="F27" s="11"/>
      <c r="G27" s="12"/>
      <c r="H27" s="39"/>
      <c r="I27" s="39"/>
      <c r="J27" s="116">
        <f t="shared" si="0"/>
        <v>0</v>
      </c>
      <c r="K27" s="11"/>
      <c r="L27" s="175"/>
      <c r="M27" s="176"/>
      <c r="N27" s="116">
        <f t="shared" si="1"/>
        <v>0</v>
      </c>
      <c r="O27" s="116">
        <f t="shared" si="2"/>
        <v>0</v>
      </c>
    </row>
    <row r="28" spans="1:15">
      <c r="A28" s="55">
        <v>24</v>
      </c>
      <c r="B28" s="199"/>
      <c r="C28" s="199"/>
      <c r="D28" s="215"/>
      <c r="E28" s="172"/>
      <c r="F28" s="11"/>
      <c r="G28" s="12"/>
      <c r="H28" s="39"/>
      <c r="I28" s="39"/>
      <c r="J28" s="116">
        <f t="shared" si="0"/>
        <v>0</v>
      </c>
      <c r="K28" s="11"/>
      <c r="L28" s="175"/>
      <c r="M28" s="176"/>
      <c r="N28" s="116">
        <f t="shared" si="1"/>
        <v>0</v>
      </c>
      <c r="O28" s="116">
        <f t="shared" si="2"/>
        <v>0</v>
      </c>
    </row>
    <row r="29" spans="1:15">
      <c r="A29" s="56">
        <v>25</v>
      </c>
      <c r="B29" s="199"/>
      <c r="C29" s="199"/>
      <c r="D29" s="215"/>
      <c r="E29" s="172"/>
      <c r="F29" s="11"/>
      <c r="G29" s="12"/>
      <c r="H29" s="39"/>
      <c r="I29" s="39"/>
      <c r="J29" s="116">
        <f t="shared" si="0"/>
        <v>0</v>
      </c>
      <c r="K29" s="11"/>
      <c r="L29" s="175"/>
      <c r="M29" s="176"/>
      <c r="N29" s="116">
        <f t="shared" si="1"/>
        <v>0</v>
      </c>
      <c r="O29" s="116">
        <f t="shared" si="2"/>
        <v>0</v>
      </c>
    </row>
    <row r="30" spans="1:15">
      <c r="A30" s="55">
        <v>26</v>
      </c>
      <c r="B30" s="199"/>
      <c r="C30" s="199"/>
      <c r="D30" s="215"/>
      <c r="E30" s="172"/>
      <c r="F30" s="11"/>
      <c r="G30" s="12"/>
      <c r="H30" s="39"/>
      <c r="I30" s="39"/>
      <c r="J30" s="116">
        <f t="shared" si="0"/>
        <v>0</v>
      </c>
      <c r="K30" s="11"/>
      <c r="L30" s="175"/>
      <c r="M30" s="176"/>
      <c r="N30" s="116">
        <f t="shared" si="1"/>
        <v>0</v>
      </c>
      <c r="O30" s="116">
        <f t="shared" si="2"/>
        <v>0</v>
      </c>
    </row>
    <row r="31" spans="1:15">
      <c r="A31" s="56">
        <v>27</v>
      </c>
      <c r="B31" s="199"/>
      <c r="C31" s="199"/>
      <c r="D31" s="215"/>
      <c r="E31" s="172"/>
      <c r="F31" s="11"/>
      <c r="G31" s="12"/>
      <c r="H31" s="39"/>
      <c r="I31" s="39"/>
      <c r="J31" s="116">
        <f t="shared" si="0"/>
        <v>0</v>
      </c>
      <c r="K31" s="11"/>
      <c r="L31" s="175"/>
      <c r="M31" s="176"/>
      <c r="N31" s="116">
        <f t="shared" si="1"/>
        <v>0</v>
      </c>
      <c r="O31" s="116">
        <f t="shared" si="2"/>
        <v>0</v>
      </c>
    </row>
    <row r="32" spans="1:15">
      <c r="A32" s="55">
        <v>28</v>
      </c>
      <c r="B32" s="199"/>
      <c r="C32" s="199"/>
      <c r="D32" s="215"/>
      <c r="E32" s="172"/>
      <c r="F32" s="11"/>
      <c r="G32" s="12"/>
      <c r="H32" s="39"/>
      <c r="I32" s="39"/>
      <c r="J32" s="116">
        <f t="shared" si="0"/>
        <v>0</v>
      </c>
      <c r="K32" s="11"/>
      <c r="L32" s="175"/>
      <c r="M32" s="176"/>
      <c r="N32" s="116">
        <f t="shared" si="1"/>
        <v>0</v>
      </c>
      <c r="O32" s="116">
        <f t="shared" si="2"/>
        <v>0</v>
      </c>
    </row>
    <row r="33" spans="1:15">
      <c r="A33" s="56">
        <v>29</v>
      </c>
      <c r="B33" s="199"/>
      <c r="C33" s="199"/>
      <c r="D33" s="215"/>
      <c r="E33" s="172"/>
      <c r="F33" s="11"/>
      <c r="G33" s="12"/>
      <c r="H33" s="39"/>
      <c r="I33" s="39"/>
      <c r="J33" s="116">
        <f t="shared" si="0"/>
        <v>0</v>
      </c>
      <c r="K33" s="11"/>
      <c r="L33" s="175"/>
      <c r="M33" s="176"/>
      <c r="N33" s="116">
        <f t="shared" si="1"/>
        <v>0</v>
      </c>
      <c r="O33" s="116">
        <f t="shared" si="2"/>
        <v>0</v>
      </c>
    </row>
    <row r="34" spans="1:15">
      <c r="A34" s="55">
        <v>30</v>
      </c>
      <c r="B34" s="199"/>
      <c r="C34" s="199"/>
      <c r="D34" s="215"/>
      <c r="E34" s="172"/>
      <c r="F34" s="11"/>
      <c r="G34" s="12"/>
      <c r="H34" s="39"/>
      <c r="I34" s="39"/>
      <c r="J34" s="116">
        <f t="shared" si="0"/>
        <v>0</v>
      </c>
      <c r="K34" s="11"/>
      <c r="L34" s="175"/>
      <c r="M34" s="176"/>
      <c r="N34" s="116">
        <f t="shared" si="1"/>
        <v>0</v>
      </c>
      <c r="O34" s="116">
        <f t="shared" si="2"/>
        <v>0</v>
      </c>
    </row>
    <row r="35" spans="1:15">
      <c r="A35" s="56">
        <v>31</v>
      </c>
      <c r="B35" s="199"/>
      <c r="C35" s="199"/>
      <c r="D35" s="215"/>
      <c r="E35" s="172"/>
      <c r="F35" s="11"/>
      <c r="G35" s="12"/>
      <c r="H35" s="39"/>
      <c r="I35" s="39"/>
      <c r="J35" s="116">
        <f t="shared" si="0"/>
        <v>0</v>
      </c>
      <c r="K35" s="11"/>
      <c r="L35" s="175"/>
      <c r="M35" s="176"/>
      <c r="N35" s="116">
        <f t="shared" si="1"/>
        <v>0</v>
      </c>
      <c r="O35" s="116">
        <f t="shared" si="2"/>
        <v>0</v>
      </c>
    </row>
    <row r="36" spans="1:15">
      <c r="A36" s="55">
        <v>32</v>
      </c>
      <c r="B36" s="199"/>
      <c r="C36" s="199"/>
      <c r="D36" s="215"/>
      <c r="E36" s="172"/>
      <c r="F36" s="11"/>
      <c r="G36" s="12"/>
      <c r="H36" s="39"/>
      <c r="I36" s="39"/>
      <c r="J36" s="116">
        <f t="shared" si="0"/>
        <v>0</v>
      </c>
      <c r="K36" s="11"/>
      <c r="L36" s="175"/>
      <c r="M36" s="176"/>
      <c r="N36" s="116">
        <f t="shared" si="1"/>
        <v>0</v>
      </c>
      <c r="O36" s="116">
        <f t="shared" si="2"/>
        <v>0</v>
      </c>
    </row>
    <row r="37" spans="1:15">
      <c r="A37" s="56">
        <v>33</v>
      </c>
      <c r="B37" s="199"/>
      <c r="C37" s="199"/>
      <c r="D37" s="215"/>
      <c r="E37" s="172"/>
      <c r="F37" s="11"/>
      <c r="G37" s="12"/>
      <c r="H37" s="39"/>
      <c r="I37" s="39"/>
      <c r="J37" s="116">
        <f t="shared" si="0"/>
        <v>0</v>
      </c>
      <c r="K37" s="11"/>
      <c r="L37" s="175"/>
      <c r="M37" s="176"/>
      <c r="N37" s="116">
        <f t="shared" si="1"/>
        <v>0</v>
      </c>
      <c r="O37" s="116">
        <f t="shared" si="2"/>
        <v>0</v>
      </c>
    </row>
    <row r="38" spans="1:15">
      <c r="A38" s="55">
        <v>34</v>
      </c>
      <c r="B38" s="199"/>
      <c r="C38" s="199"/>
      <c r="D38" s="215"/>
      <c r="E38" s="172"/>
      <c r="F38" s="11"/>
      <c r="G38" s="12"/>
      <c r="H38" s="39"/>
      <c r="I38" s="39"/>
      <c r="J38" s="116">
        <f t="shared" si="0"/>
        <v>0</v>
      </c>
      <c r="K38" s="11"/>
      <c r="L38" s="175"/>
      <c r="M38" s="176"/>
      <c r="N38" s="116">
        <f t="shared" si="1"/>
        <v>0</v>
      </c>
      <c r="O38" s="116">
        <f t="shared" si="2"/>
        <v>0</v>
      </c>
    </row>
    <row r="39" spans="1:15">
      <c r="A39" s="56">
        <v>35</v>
      </c>
      <c r="B39" s="199"/>
      <c r="C39" s="199"/>
      <c r="D39" s="215"/>
      <c r="E39" s="172"/>
      <c r="F39" s="11"/>
      <c r="G39" s="12"/>
      <c r="H39" s="39"/>
      <c r="I39" s="39"/>
      <c r="J39" s="116">
        <f t="shared" si="0"/>
        <v>0</v>
      </c>
      <c r="K39" s="11"/>
      <c r="L39" s="175"/>
      <c r="M39" s="176"/>
      <c r="N39" s="116">
        <f t="shared" si="1"/>
        <v>0</v>
      </c>
      <c r="O39" s="116">
        <f t="shared" si="2"/>
        <v>0</v>
      </c>
    </row>
    <row r="40" spans="1:15">
      <c r="A40" s="55">
        <v>36</v>
      </c>
      <c r="B40" s="199"/>
      <c r="C40" s="199"/>
      <c r="D40" s="215"/>
      <c r="E40" s="172"/>
      <c r="F40" s="11"/>
      <c r="G40" s="12"/>
      <c r="H40" s="39"/>
      <c r="I40" s="39"/>
      <c r="J40" s="116">
        <f t="shared" si="0"/>
        <v>0</v>
      </c>
      <c r="K40" s="11"/>
      <c r="L40" s="175"/>
      <c r="M40" s="176"/>
      <c r="N40" s="116">
        <f t="shared" si="1"/>
        <v>0</v>
      </c>
      <c r="O40" s="116">
        <f t="shared" si="2"/>
        <v>0</v>
      </c>
    </row>
    <row r="41" spans="1:15">
      <c r="A41" s="56">
        <v>37</v>
      </c>
      <c r="B41" s="199"/>
      <c r="C41" s="199"/>
      <c r="D41" s="215"/>
      <c r="E41" s="172"/>
      <c r="F41" s="11"/>
      <c r="G41" s="12"/>
      <c r="H41" s="39"/>
      <c r="I41" s="39"/>
      <c r="J41" s="116">
        <f t="shared" si="0"/>
        <v>0</v>
      </c>
      <c r="K41" s="11"/>
      <c r="L41" s="175"/>
      <c r="M41" s="176"/>
      <c r="N41" s="116">
        <f t="shared" si="1"/>
        <v>0</v>
      </c>
      <c r="O41" s="116">
        <f t="shared" si="2"/>
        <v>0</v>
      </c>
    </row>
    <row r="42" spans="1:15">
      <c r="A42" s="55">
        <v>38</v>
      </c>
      <c r="B42" s="199"/>
      <c r="C42" s="199"/>
      <c r="D42" s="215"/>
      <c r="E42" s="172"/>
      <c r="F42" s="11"/>
      <c r="G42" s="12"/>
      <c r="H42" s="39"/>
      <c r="I42" s="39"/>
      <c r="J42" s="116">
        <f t="shared" si="0"/>
        <v>0</v>
      </c>
      <c r="K42" s="11"/>
      <c r="L42" s="175"/>
      <c r="M42" s="176"/>
      <c r="N42" s="116">
        <f t="shared" si="1"/>
        <v>0</v>
      </c>
      <c r="O42" s="116">
        <f t="shared" si="2"/>
        <v>0</v>
      </c>
    </row>
    <row r="43" spans="1:15">
      <c r="A43" s="56">
        <v>39</v>
      </c>
      <c r="B43" s="199"/>
      <c r="C43" s="199"/>
      <c r="D43" s="215"/>
      <c r="E43" s="172"/>
      <c r="F43" s="11"/>
      <c r="G43" s="12"/>
      <c r="H43" s="39"/>
      <c r="I43" s="39"/>
      <c r="J43" s="116">
        <f t="shared" si="0"/>
        <v>0</v>
      </c>
      <c r="K43" s="11"/>
      <c r="L43" s="175"/>
      <c r="M43" s="176"/>
      <c r="N43" s="116">
        <f t="shared" si="1"/>
        <v>0</v>
      </c>
      <c r="O43" s="116">
        <f t="shared" si="2"/>
        <v>0</v>
      </c>
    </row>
    <row r="44" spans="1:15" ht="15.75" thickBot="1">
      <c r="A44" s="55">
        <v>40</v>
      </c>
      <c r="B44" s="199"/>
      <c r="C44" s="199"/>
      <c r="D44" s="215"/>
      <c r="E44" s="172"/>
      <c r="F44" s="11"/>
      <c r="G44" s="12"/>
      <c r="H44" s="39"/>
      <c r="I44" s="39"/>
      <c r="J44" s="116">
        <f t="shared" si="0"/>
        <v>0</v>
      </c>
      <c r="K44" s="11"/>
      <c r="L44" s="175"/>
      <c r="M44" s="176"/>
      <c r="N44" s="116">
        <f t="shared" si="1"/>
        <v>0</v>
      </c>
      <c r="O44" s="116">
        <f t="shared" si="2"/>
        <v>0</v>
      </c>
    </row>
    <row r="45" spans="1:15" s="99" customFormat="1" ht="30" customHeight="1">
      <c r="A45" s="393" t="s">
        <v>167</v>
      </c>
      <c r="B45" s="394"/>
      <c r="C45" s="43"/>
      <c r="D45" s="43"/>
      <c r="E45" s="43"/>
      <c r="F45" s="44">
        <f>SUM(F5:F44)</f>
        <v>0</v>
      </c>
      <c r="G45" s="45"/>
      <c r="H45" s="46"/>
      <c r="I45" s="46"/>
      <c r="J45" s="48"/>
      <c r="K45" s="47">
        <f>SUM(K5:K44)</f>
        <v>0</v>
      </c>
      <c r="L45" s="45"/>
      <c r="M45" s="46"/>
      <c r="N45" s="48"/>
      <c r="O45" s="48"/>
    </row>
    <row r="46" spans="1:15" s="99" customFormat="1" ht="30" customHeight="1" thickBot="1">
      <c r="A46" s="395" t="s">
        <v>168</v>
      </c>
      <c r="B46" s="396"/>
      <c r="C46" s="49"/>
      <c r="D46" s="49"/>
      <c r="E46" s="49"/>
      <c r="F46" s="50"/>
      <c r="G46" s="51"/>
      <c r="H46" s="52"/>
      <c r="I46" s="52"/>
      <c r="J46" s="53">
        <f>SUM(J5:J44)</f>
        <v>0</v>
      </c>
      <c r="K46" s="54"/>
      <c r="L46" s="51"/>
      <c r="M46" s="52"/>
      <c r="N46" s="117">
        <f>SUM(N5:N44)</f>
        <v>0</v>
      </c>
      <c r="O46" s="170">
        <f>SUM(O5:O44)</f>
        <v>0</v>
      </c>
    </row>
    <row r="47" spans="1:15">
      <c r="A47" s="322"/>
      <c r="B47" s="322"/>
      <c r="C47" s="322"/>
      <c r="D47" s="322"/>
      <c r="E47" s="322"/>
    </row>
    <row r="48" spans="1:15">
      <c r="A48" s="322"/>
      <c r="B48" s="322"/>
      <c r="C48" s="322"/>
      <c r="D48" s="322"/>
      <c r="E48" s="322"/>
    </row>
  </sheetData>
  <sheetProtection algorithmName="SHA-512" hashValue="uzjHj65t2uOnklCsBVrdGIWpPNq77kTC3EAHHRowNmCAzWTXJIieikn04FfCB55Apt++0lRlJc7PXOgoNec5yQ==" saltValue="ka02cimHSkd8EUtf1ZHjbw=="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12">
    <tabColor rgb="FFFFFF00"/>
    <pageSetUpPr fitToPage="1"/>
  </sheetPr>
  <dimension ref="A1:I62"/>
  <sheetViews>
    <sheetView zoomScale="85" zoomScaleNormal="85" zoomScaleSheetLayoutView="100" workbookViewId="0">
      <selection activeCell="F4" sqref="F4"/>
    </sheetView>
  </sheetViews>
  <sheetFormatPr defaultColWidth="9.140625" defaultRowHeight="15"/>
  <cols>
    <col min="1" max="1" width="5.42578125" style="1" customWidth="1"/>
    <col min="2" max="2" width="34.85546875" style="1" customWidth="1"/>
    <col min="3" max="3" width="27.85546875" style="1" customWidth="1"/>
    <col min="4" max="4" width="20.5703125" style="1" customWidth="1"/>
    <col min="5" max="5" width="24.28515625" style="1" customWidth="1"/>
    <col min="6" max="6" width="16.5703125" style="1" customWidth="1"/>
    <col min="7" max="7" width="16.42578125" style="1" customWidth="1"/>
    <col min="8" max="8" width="9.140625" style="1"/>
    <col min="9" max="9" width="21.28515625" style="1" customWidth="1"/>
    <col min="10" max="16384" width="9.140625" style="1"/>
  </cols>
  <sheetData>
    <row r="1" spans="1:7" s="99" customFormat="1" ht="31.5" customHeight="1" thickBot="1">
      <c r="A1" s="400" t="s">
        <v>169</v>
      </c>
      <c r="B1" s="401"/>
      <c r="C1" s="401"/>
      <c r="D1" s="401"/>
      <c r="E1" s="401"/>
      <c r="F1" s="401"/>
      <c r="G1" s="402"/>
    </row>
    <row r="2" spans="1:7" s="99" customFormat="1" ht="31.5" customHeight="1" thickBot="1">
      <c r="A2" s="424" t="s">
        <v>170</v>
      </c>
      <c r="B2" s="425"/>
      <c r="C2" s="425"/>
      <c r="D2" s="425"/>
      <c r="E2" s="425"/>
      <c r="F2" s="426"/>
      <c r="G2" s="216">
        <f>SUM(Προϋπολογισμός!C37:C37)*10%</f>
        <v>0</v>
      </c>
    </row>
    <row r="3" spans="1:7" s="99" customFormat="1" ht="99.75" customHeight="1" thickBot="1">
      <c r="A3" s="104" t="s">
        <v>152</v>
      </c>
      <c r="B3" s="105" t="s">
        <v>171</v>
      </c>
      <c r="C3" s="104" t="s">
        <v>172</v>
      </c>
      <c r="D3" s="154" t="s">
        <v>155</v>
      </c>
      <c r="E3" s="154" t="s">
        <v>173</v>
      </c>
      <c r="F3" s="104" t="s">
        <v>174</v>
      </c>
      <c r="G3" s="31" t="s">
        <v>175</v>
      </c>
    </row>
    <row r="4" spans="1:7" s="99" customFormat="1" ht="18" customHeight="1">
      <c r="A4" s="344">
        <v>1</v>
      </c>
      <c r="B4" s="197"/>
      <c r="C4" s="197"/>
      <c r="D4" s="217"/>
      <c r="E4" s="155"/>
      <c r="F4" s="156"/>
      <c r="G4" s="108">
        <f>IF(D4="",0,IF(E4="",0,IF(E4=DATA!$A$10,F4*DATA!$B$16,IF(E4=DATA!$A$11,F4*DATA!$B$17,IF(E4=DATA!$A$12,F4*DATA!$B$18,"ΔΙΟΡΘΩΣΤΕ")))))</f>
        <v>0</v>
      </c>
    </row>
    <row r="5" spans="1:7" s="99" customFormat="1" ht="18" customHeight="1">
      <c r="A5" s="344">
        <v>2</v>
      </c>
      <c r="B5" s="109"/>
      <c r="C5" s="109"/>
      <c r="D5" s="217"/>
      <c r="E5" s="155"/>
      <c r="F5" s="156"/>
      <c r="G5" s="108">
        <f>IF(D5="",0,IF(E5="",0,IF(E5=DATA!$A$10,F5*DATA!$B$16,IF(E5=DATA!$A$11,F5*DATA!$B$17,IF(E5=DATA!$A$12,F5*DATA!$B$18,"ΔΙΟΡΘΩΣΤΕ")))))</f>
        <v>0</v>
      </c>
    </row>
    <row r="6" spans="1:7" s="99" customFormat="1" ht="18" customHeight="1">
      <c r="A6" s="345">
        <v>3</v>
      </c>
      <c r="B6" s="109"/>
      <c r="C6" s="109"/>
      <c r="D6" s="217"/>
      <c r="E6" s="155"/>
      <c r="F6" s="157"/>
      <c r="G6" s="108">
        <f>IF(D6="",0,IF(E6="",0,IF(E6=DATA!$A$10,F6*DATA!$B$16,IF(E6=DATA!$A$11,F6*DATA!$B$17,IF(E6=DATA!$A$12,F6*DATA!$B$18,"ΔΙΟΡΘΩΣΤΕ")))))</f>
        <v>0</v>
      </c>
    </row>
    <row r="7" spans="1:7" s="99" customFormat="1" ht="18" customHeight="1">
      <c r="A7" s="344">
        <v>4</v>
      </c>
      <c r="B7" s="109"/>
      <c r="C7" s="109"/>
      <c r="D7" s="217"/>
      <c r="E7" s="155"/>
      <c r="F7" s="157"/>
      <c r="G7" s="108">
        <f>IF(D7="",0,IF(E7="",0,IF(E7=DATA!$A$10,F7*DATA!$B$16,IF(E7=DATA!$A$11,F7*DATA!$B$17,IF(E7=DATA!$A$12,F7*DATA!$B$18,"ΔΙΟΡΘΩΣΤΕ")))))</f>
        <v>0</v>
      </c>
    </row>
    <row r="8" spans="1:7" s="99" customFormat="1" ht="18" customHeight="1">
      <c r="A8" s="345">
        <v>5</v>
      </c>
      <c r="B8" s="109"/>
      <c r="C8" s="109"/>
      <c r="D8" s="217"/>
      <c r="E8" s="155"/>
      <c r="F8" s="157"/>
      <c r="G8" s="108">
        <f>IF(D8="",0,IF(E8="",0,IF(E8=DATA!$A$10,F8*DATA!$B$16,IF(E8=DATA!$A$11,F8*DATA!$B$17,IF(E8=DATA!$A$12,F8*DATA!$B$18,"ΔΙΟΡΘΩΣΤΕ")))))</f>
        <v>0</v>
      </c>
    </row>
    <row r="9" spans="1:7" s="99" customFormat="1" ht="18" customHeight="1">
      <c r="A9" s="344">
        <v>6</v>
      </c>
      <c r="B9" s="109"/>
      <c r="C9" s="109"/>
      <c r="D9" s="217"/>
      <c r="E9" s="155"/>
      <c r="F9" s="157"/>
      <c r="G9" s="108">
        <f>IF(D9="",0,IF(E9="",0,IF(E9=DATA!$A$10,F9*DATA!$B$16,IF(E9=DATA!$A$11,F9*DATA!$B$17,IF(E9=DATA!$A$12,F9*DATA!$B$18,"ΔΙΟΡΘΩΣΤΕ")))))</f>
        <v>0</v>
      </c>
    </row>
    <row r="10" spans="1:7" s="99" customFormat="1" ht="18" customHeight="1">
      <c r="A10" s="345">
        <v>7</v>
      </c>
      <c r="B10" s="109"/>
      <c r="C10" s="109"/>
      <c r="D10" s="217"/>
      <c r="E10" s="155"/>
      <c r="F10" s="157"/>
      <c r="G10" s="108">
        <f>IF(D10="",0,IF(E10="",0,IF(E10=DATA!$A$10,F10*DATA!$B$16,IF(E10=DATA!$A$11,F10*DATA!$B$17,IF(E10=DATA!$A$12,F10*DATA!$B$18,"ΔΙΟΡΘΩΣΤΕ")))))</f>
        <v>0</v>
      </c>
    </row>
    <row r="11" spans="1:7" s="99" customFormat="1" ht="18" customHeight="1">
      <c r="A11" s="344">
        <v>8</v>
      </c>
      <c r="B11" s="109"/>
      <c r="C11" s="109"/>
      <c r="D11" s="217"/>
      <c r="E11" s="155"/>
      <c r="F11" s="157"/>
      <c r="G11" s="108">
        <f>IF(D11="",0,IF(E11="",0,IF(E11=DATA!$A$10,F11*DATA!$B$16,IF(E11=DATA!$A$11,F11*DATA!$B$17,IF(E11=DATA!$A$12,F11*DATA!$B$18,"ΔΙΟΡΘΩΣΤΕ")))))</f>
        <v>0</v>
      </c>
    </row>
    <row r="12" spans="1:7" s="99" customFormat="1" ht="18" customHeight="1">
      <c r="A12" s="345">
        <v>9</v>
      </c>
      <c r="B12" s="109"/>
      <c r="C12" s="109"/>
      <c r="D12" s="217"/>
      <c r="E12" s="155"/>
      <c r="F12" s="157"/>
      <c r="G12" s="108">
        <f>IF(D12="",0,IF(E12="",0,IF(E12=DATA!$A$10,F12*DATA!$B$16,IF(E12=DATA!$A$11,F12*DATA!$B$17,IF(E12=DATA!$A$12,F12*DATA!$B$18,"ΔΙΟΡΘΩΣΤΕ")))))</f>
        <v>0</v>
      </c>
    </row>
    <row r="13" spans="1:7" s="99" customFormat="1" ht="18" customHeight="1">
      <c r="A13" s="344">
        <v>10</v>
      </c>
      <c r="B13" s="109"/>
      <c r="C13" s="109"/>
      <c r="D13" s="217"/>
      <c r="E13" s="155"/>
      <c r="F13" s="157"/>
      <c r="G13" s="108">
        <f>IF(D13="",0,IF(E13="",0,IF(E13=DATA!$A$10,F13*DATA!$B$16,IF(E13=DATA!$A$11,F13*DATA!$B$17,IF(E13=DATA!$A$12,F13*DATA!$B$18,"ΔΙΟΡΘΩΣΤΕ")))))</f>
        <v>0</v>
      </c>
    </row>
    <row r="14" spans="1:7" s="99" customFormat="1" ht="18" customHeight="1">
      <c r="A14" s="345">
        <v>11</v>
      </c>
      <c r="B14" s="109"/>
      <c r="C14" s="109"/>
      <c r="D14" s="217"/>
      <c r="E14" s="155"/>
      <c r="F14" s="157"/>
      <c r="G14" s="108">
        <f>IF(D14="",0,IF(E14="",0,IF(E14=DATA!$A$10,F14*DATA!$B$16,IF(E14=DATA!$A$11,F14*DATA!$B$17,IF(E14=DATA!$A$12,F14*DATA!$B$18,"ΔΙΟΡΘΩΣΤΕ")))))</f>
        <v>0</v>
      </c>
    </row>
    <row r="15" spans="1:7" s="99" customFormat="1" ht="18" customHeight="1">
      <c r="A15" s="344">
        <v>12</v>
      </c>
      <c r="B15" s="109"/>
      <c r="C15" s="109"/>
      <c r="D15" s="217"/>
      <c r="E15" s="155"/>
      <c r="F15" s="157"/>
      <c r="G15" s="108">
        <f>IF(D15="",0,IF(E15="",0,IF(E15=DATA!$A$10,F15*DATA!$B$16,IF(E15=DATA!$A$11,F15*DATA!$B$17,IF(E15=DATA!$A$12,F15*DATA!$B$18,"ΔΙΟΡΘΩΣΤΕ")))))</f>
        <v>0</v>
      </c>
    </row>
    <row r="16" spans="1:7" s="99" customFormat="1" ht="18" customHeight="1">
      <c r="A16" s="345">
        <v>13</v>
      </c>
      <c r="B16" s="109"/>
      <c r="C16" s="109"/>
      <c r="D16" s="217"/>
      <c r="E16" s="155"/>
      <c r="F16" s="157"/>
      <c r="G16" s="108">
        <f>IF(D16="",0,IF(E16="",0,IF(E16=DATA!$A$10,F16*DATA!$B$16,IF(E16=DATA!$A$11,F16*DATA!$B$17,IF(E16=DATA!$A$12,F16*DATA!$B$18,"ΔΙΟΡΘΩΣΤΕ")))))</f>
        <v>0</v>
      </c>
    </row>
    <row r="17" spans="1:7" s="99" customFormat="1" ht="18" customHeight="1">
      <c r="A17" s="344">
        <v>14</v>
      </c>
      <c r="B17" s="109"/>
      <c r="C17" s="109"/>
      <c r="D17" s="217"/>
      <c r="E17" s="155"/>
      <c r="F17" s="157"/>
      <c r="G17" s="108">
        <f>IF(D17="",0,IF(E17="",0,IF(E17=DATA!$A$10,F17*DATA!$B$16,IF(E17=DATA!$A$11,F17*DATA!$B$17,IF(E17=DATA!$A$12,F17*DATA!$B$18,"ΔΙΟΡΘΩΣΤΕ")))))</f>
        <v>0</v>
      </c>
    </row>
    <row r="18" spans="1:7" s="99" customFormat="1" ht="18" customHeight="1">
      <c r="A18" s="345">
        <v>15</v>
      </c>
      <c r="B18" s="109"/>
      <c r="C18" s="109"/>
      <c r="D18" s="217"/>
      <c r="E18" s="155"/>
      <c r="F18" s="157"/>
      <c r="G18" s="108">
        <f>IF(D18="",0,IF(E18="",0,IF(E18=DATA!$A$10,F18*DATA!$B$16,IF(E18=DATA!$A$11,F18*DATA!$B$17,IF(E18=DATA!$A$12,F18*DATA!$B$18,"ΔΙΟΡΘΩΣΤΕ")))))</f>
        <v>0</v>
      </c>
    </row>
    <row r="19" spans="1:7" s="99" customFormat="1" ht="18" customHeight="1">
      <c r="A19" s="344">
        <v>16</v>
      </c>
      <c r="B19" s="109"/>
      <c r="C19" s="109"/>
      <c r="D19" s="217"/>
      <c r="E19" s="155"/>
      <c r="F19" s="157"/>
      <c r="G19" s="108">
        <f>IF(D19="",0,IF(E19="",0,IF(E19=DATA!$A$10,F19*DATA!$B$16,IF(E19=DATA!$A$11,F19*DATA!$B$17,IF(E19=DATA!$A$12,F19*DATA!$B$18,"ΔΙΟΡΘΩΣΤΕ")))))</f>
        <v>0</v>
      </c>
    </row>
    <row r="20" spans="1:7" s="99" customFormat="1" ht="18" customHeight="1">
      <c r="A20" s="345">
        <v>17</v>
      </c>
      <c r="B20" s="109"/>
      <c r="C20" s="109"/>
      <c r="D20" s="217"/>
      <c r="E20" s="155"/>
      <c r="F20" s="157"/>
      <c r="G20" s="108">
        <f>IF(D20="",0,IF(E20="",0,IF(E20=DATA!$A$10,F20*DATA!$B$16,IF(E20=DATA!$A$11,F20*DATA!$B$17,IF(E20=DATA!$A$12,F20*DATA!$B$18,"ΔΙΟΡΘΩΣΤΕ")))))</f>
        <v>0</v>
      </c>
    </row>
    <row r="21" spans="1:7" s="99" customFormat="1" ht="18" customHeight="1">
      <c r="A21" s="344">
        <v>18</v>
      </c>
      <c r="B21" s="109"/>
      <c r="C21" s="109"/>
      <c r="D21" s="217"/>
      <c r="E21" s="155"/>
      <c r="F21" s="157"/>
      <c r="G21" s="108">
        <f>IF(D21="",0,IF(E21="",0,IF(E21=DATA!$A$10,F21*DATA!$B$16,IF(E21=DATA!$A$11,F21*DATA!$B$17,IF(E21=DATA!$A$12,F21*DATA!$B$18,"ΔΙΟΡΘΩΣΤΕ")))))</f>
        <v>0</v>
      </c>
    </row>
    <row r="22" spans="1:7" s="99" customFormat="1" ht="18" customHeight="1">
      <c r="A22" s="345">
        <v>19</v>
      </c>
      <c r="B22" s="109"/>
      <c r="C22" s="109"/>
      <c r="D22" s="217"/>
      <c r="E22" s="155"/>
      <c r="F22" s="157"/>
      <c r="G22" s="108">
        <f>IF(D22="",0,IF(E22="",0,IF(E22=DATA!$A$10,F22*DATA!$B$16,IF(E22=DATA!$A$11,F22*DATA!$B$17,IF(E22=DATA!$A$12,F22*DATA!$B$18,"ΔΙΟΡΘΩΣΤΕ")))))</f>
        <v>0</v>
      </c>
    </row>
    <row r="23" spans="1:7" s="99" customFormat="1" ht="18" customHeight="1">
      <c r="A23" s="344">
        <v>20</v>
      </c>
      <c r="B23" s="109"/>
      <c r="C23" s="109"/>
      <c r="D23" s="217"/>
      <c r="E23" s="155"/>
      <c r="F23" s="157"/>
      <c r="G23" s="108">
        <f>IF(D23="",0,IF(E23="",0,IF(E23=DATA!$A$10,F23*DATA!$B$16,IF(E23=DATA!$A$11,F23*DATA!$B$17,IF(E23=DATA!$A$12,F23*DATA!$B$18,"ΔΙΟΡΘΩΣΤΕ")))))</f>
        <v>0</v>
      </c>
    </row>
    <row r="24" spans="1:7" s="99" customFormat="1" ht="18" customHeight="1">
      <c r="A24" s="345">
        <v>21</v>
      </c>
      <c r="B24" s="109"/>
      <c r="C24" s="109"/>
      <c r="D24" s="217"/>
      <c r="E24" s="155"/>
      <c r="F24" s="157"/>
      <c r="G24" s="108">
        <f>IF(D24="",0,IF(E24="",0,IF(E24=DATA!$A$10,F24*DATA!$B$16,IF(E24=DATA!$A$11,F24*DATA!$B$17,IF(E24=DATA!$A$12,F24*DATA!$B$18,"ΔΙΟΡΘΩΣΤΕ")))))</f>
        <v>0</v>
      </c>
    </row>
    <row r="25" spans="1:7" s="99" customFormat="1" ht="18" customHeight="1">
      <c r="A25" s="344">
        <v>22</v>
      </c>
      <c r="B25" s="109"/>
      <c r="C25" s="109"/>
      <c r="D25" s="217"/>
      <c r="E25" s="155"/>
      <c r="F25" s="157"/>
      <c r="G25" s="108">
        <f>IF(D25="",0,IF(E25="",0,IF(E25=DATA!$A$10,F25*DATA!$B$16,IF(E25=DATA!$A$11,F25*DATA!$B$17,IF(E25=DATA!$A$12,F25*DATA!$B$18,"ΔΙΟΡΘΩΣΤΕ")))))</f>
        <v>0</v>
      </c>
    </row>
    <row r="26" spans="1:7" s="99" customFormat="1" ht="18" customHeight="1">
      <c r="A26" s="345">
        <v>23</v>
      </c>
      <c r="B26" s="109"/>
      <c r="C26" s="109"/>
      <c r="D26" s="217"/>
      <c r="E26" s="155"/>
      <c r="F26" s="157"/>
      <c r="G26" s="108">
        <f>IF(D26="",0,IF(E26="",0,IF(E26=DATA!$A$10,F26*DATA!$B$16,IF(E26=DATA!$A$11,F26*DATA!$B$17,IF(E26=DATA!$A$12,F26*DATA!$B$18,"ΔΙΟΡΘΩΣΤΕ")))))</f>
        <v>0</v>
      </c>
    </row>
    <row r="27" spans="1:7" s="99" customFormat="1" ht="18" customHeight="1">
      <c r="A27" s="344">
        <v>24</v>
      </c>
      <c r="B27" s="109"/>
      <c r="C27" s="109"/>
      <c r="D27" s="217"/>
      <c r="E27" s="155"/>
      <c r="F27" s="157"/>
      <c r="G27" s="108">
        <f>IF(D27="",0,IF(E27="",0,IF(E27=DATA!$A$10,F27*DATA!$B$16,IF(E27=DATA!$A$11,F27*DATA!$B$17,IF(E27=DATA!$A$12,F27*DATA!$B$18,"ΔΙΟΡΘΩΣΤΕ")))))</f>
        <v>0</v>
      </c>
    </row>
    <row r="28" spans="1:7" s="99" customFormat="1" ht="18" customHeight="1">
      <c r="A28" s="345">
        <v>25</v>
      </c>
      <c r="B28" s="109"/>
      <c r="C28" s="109"/>
      <c r="D28" s="217"/>
      <c r="E28" s="155"/>
      <c r="F28" s="157"/>
      <c r="G28" s="108">
        <f>IF(D28="",0,IF(E28="",0,IF(E28=DATA!$A$10,F28*DATA!$B$16,IF(E28=DATA!$A$11,F28*DATA!$B$17,IF(E28=DATA!$A$12,F28*DATA!$B$18,"ΔΙΟΡΘΩΣΤΕ")))))</f>
        <v>0</v>
      </c>
    </row>
    <row r="29" spans="1:7" s="99" customFormat="1" ht="18" customHeight="1">
      <c r="A29" s="344">
        <v>26</v>
      </c>
      <c r="B29" s="109"/>
      <c r="C29" s="109"/>
      <c r="D29" s="217"/>
      <c r="E29" s="155"/>
      <c r="F29" s="157"/>
      <c r="G29" s="108">
        <f>IF(D29="",0,IF(E29="",0,IF(E29=DATA!$A$10,F29*DATA!$B$16,IF(E29=DATA!$A$11,F29*DATA!$B$17,IF(E29=DATA!$A$12,F29*DATA!$B$18,"ΔΙΟΡΘΩΣΤΕ")))))</f>
        <v>0</v>
      </c>
    </row>
    <row r="30" spans="1:7" s="99" customFormat="1" ht="18" customHeight="1">
      <c r="A30" s="345">
        <v>27</v>
      </c>
      <c r="B30" s="109"/>
      <c r="C30" s="109"/>
      <c r="D30" s="217"/>
      <c r="E30" s="155"/>
      <c r="F30" s="157"/>
      <c r="G30" s="108">
        <f>IF(D30="",0,IF(E30="",0,IF(E30=DATA!$A$10,F30*DATA!$B$16,IF(E30=DATA!$A$11,F30*DATA!$B$17,IF(E30=DATA!$A$12,F30*DATA!$B$18,"ΔΙΟΡΘΩΣΤΕ")))))</f>
        <v>0</v>
      </c>
    </row>
    <row r="31" spans="1:7" s="99" customFormat="1" ht="18" customHeight="1">
      <c r="A31" s="344">
        <v>28</v>
      </c>
      <c r="B31" s="109"/>
      <c r="C31" s="109"/>
      <c r="D31" s="217"/>
      <c r="E31" s="155"/>
      <c r="F31" s="157"/>
      <c r="G31" s="108">
        <f>IF(D31="",0,IF(E31="",0,IF(E31=DATA!$A$10,F31*DATA!$B$16,IF(E31=DATA!$A$11,F31*DATA!$B$17,IF(E31=DATA!$A$12,F31*DATA!$B$18,"ΔΙΟΡΘΩΣΤΕ")))))</f>
        <v>0</v>
      </c>
    </row>
    <row r="32" spans="1:7" s="99" customFormat="1" ht="18" customHeight="1">
      <c r="A32" s="345">
        <v>29</v>
      </c>
      <c r="B32" s="109"/>
      <c r="C32" s="109"/>
      <c r="D32" s="217"/>
      <c r="E32" s="155"/>
      <c r="F32" s="157"/>
      <c r="G32" s="108">
        <f>IF(D32="",0,IF(E32="",0,IF(E32=DATA!$A$10,F32*DATA!$B$16,IF(E32=DATA!$A$11,F32*DATA!$B$17,IF(E32=DATA!$A$12,F32*DATA!$B$18,"ΔΙΟΡΘΩΣΤΕ")))))</f>
        <v>0</v>
      </c>
    </row>
    <row r="33" spans="1:7" s="99" customFormat="1" ht="18" customHeight="1">
      <c r="A33" s="344">
        <v>30</v>
      </c>
      <c r="B33" s="109"/>
      <c r="C33" s="109"/>
      <c r="D33" s="217"/>
      <c r="E33" s="155"/>
      <c r="F33" s="157"/>
      <c r="G33" s="108">
        <f>IF(D33="",0,IF(E33="",0,IF(E33=DATA!$A$10,F33*DATA!$B$16,IF(E33=DATA!$A$11,F33*DATA!$B$17,IF(E33=DATA!$A$12,F33*DATA!$B$18,"ΔΙΟΡΘΩΣΤΕ")))))</f>
        <v>0</v>
      </c>
    </row>
    <row r="34" spans="1:7" s="99" customFormat="1" ht="18" customHeight="1">
      <c r="A34" s="345">
        <v>31</v>
      </c>
      <c r="B34" s="109"/>
      <c r="C34" s="109"/>
      <c r="D34" s="217"/>
      <c r="E34" s="155"/>
      <c r="F34" s="157"/>
      <c r="G34" s="108">
        <f>IF(D34="",0,IF(E34="",0,IF(E34=DATA!$A$10,F34*DATA!$B$16,IF(E34=DATA!$A$11,F34*DATA!$B$17,IF(E34=DATA!$A$12,F34*DATA!$B$18,"ΔΙΟΡΘΩΣΤΕ")))))</f>
        <v>0</v>
      </c>
    </row>
    <row r="35" spans="1:7" s="99" customFormat="1" ht="18" customHeight="1">
      <c r="A35" s="344">
        <v>32</v>
      </c>
      <c r="B35" s="109"/>
      <c r="C35" s="109"/>
      <c r="D35" s="217"/>
      <c r="E35" s="155"/>
      <c r="F35" s="157"/>
      <c r="G35" s="108">
        <f>IF(D35="",0,IF(E35="",0,IF(E35=DATA!$A$10,F35*DATA!$B$16,IF(E35=DATA!$A$11,F35*DATA!$B$17,IF(E35=DATA!$A$12,F35*DATA!$B$18,"ΔΙΟΡΘΩΣΤΕ")))))</f>
        <v>0</v>
      </c>
    </row>
    <row r="36" spans="1:7" s="99" customFormat="1" ht="18" customHeight="1">
      <c r="A36" s="345">
        <v>33</v>
      </c>
      <c r="B36" s="109"/>
      <c r="C36" s="109"/>
      <c r="D36" s="217"/>
      <c r="E36" s="155"/>
      <c r="F36" s="157"/>
      <c r="G36" s="108">
        <f>IF(D36="",0,IF(E36="",0,IF(E36=DATA!$A$10,F36*DATA!$B$16,IF(E36=DATA!$A$11,F36*DATA!$B$17,IF(E36=DATA!$A$12,F36*DATA!$B$18,"ΔΙΟΡΘΩΣΤΕ")))))</f>
        <v>0</v>
      </c>
    </row>
    <row r="37" spans="1:7" s="99" customFormat="1" ht="18" customHeight="1">
      <c r="A37" s="344">
        <v>34</v>
      </c>
      <c r="B37" s="109"/>
      <c r="C37" s="109"/>
      <c r="D37" s="217"/>
      <c r="E37" s="155"/>
      <c r="F37" s="157"/>
      <c r="G37" s="108">
        <f>IF(D37="",0,IF(E37="",0,IF(E37=DATA!$A$10,F37*DATA!$B$16,IF(E37=DATA!$A$11,F37*DATA!$B$17,IF(E37=DATA!$A$12,F37*DATA!$B$18,"ΔΙΟΡΘΩΣΤΕ")))))</f>
        <v>0</v>
      </c>
    </row>
    <row r="38" spans="1:7" s="99" customFormat="1" ht="18" customHeight="1">
      <c r="A38" s="345">
        <v>35</v>
      </c>
      <c r="B38" s="109"/>
      <c r="C38" s="109"/>
      <c r="D38" s="217"/>
      <c r="E38" s="155"/>
      <c r="F38" s="157"/>
      <c r="G38" s="108">
        <f>IF(D38="",0,IF(E38="",0,IF(E38=DATA!$A$10,F38*DATA!$B$16,IF(E38=DATA!$A$11,F38*DATA!$B$17,IF(E38=DATA!$A$12,F38*DATA!$B$18,"ΔΙΟΡΘΩΣΤΕ")))))</f>
        <v>0</v>
      </c>
    </row>
    <row r="39" spans="1:7" s="99" customFormat="1" ht="18" customHeight="1">
      <c r="A39" s="344">
        <v>36</v>
      </c>
      <c r="B39" s="109"/>
      <c r="C39" s="109"/>
      <c r="D39" s="217"/>
      <c r="E39" s="155"/>
      <c r="F39" s="157"/>
      <c r="G39" s="108">
        <f>IF(D39="",0,IF(E39="",0,IF(E39=DATA!$A$10,F39*DATA!$B$16,IF(E39=DATA!$A$11,F39*DATA!$B$17,IF(E39=DATA!$A$12,F39*DATA!$B$18,"ΔΙΟΡΘΩΣΤΕ")))))</f>
        <v>0</v>
      </c>
    </row>
    <row r="40" spans="1:7" s="99" customFormat="1" ht="18" customHeight="1">
      <c r="A40" s="345">
        <v>37</v>
      </c>
      <c r="B40" s="109"/>
      <c r="C40" s="109"/>
      <c r="D40" s="217"/>
      <c r="E40" s="155"/>
      <c r="F40" s="157"/>
      <c r="G40" s="108">
        <f>IF(D40="",0,IF(E40="",0,IF(E40=DATA!$A$10,F40*DATA!$B$16,IF(E40=DATA!$A$11,F40*DATA!$B$17,IF(E40=DATA!$A$12,F40*DATA!$B$18,"ΔΙΟΡΘΩΣΤΕ")))))</f>
        <v>0</v>
      </c>
    </row>
    <row r="41" spans="1:7" s="99" customFormat="1" ht="18" customHeight="1">
      <c r="A41" s="344">
        <v>38</v>
      </c>
      <c r="B41" s="109"/>
      <c r="C41" s="109"/>
      <c r="D41" s="217"/>
      <c r="E41" s="155"/>
      <c r="F41" s="157"/>
      <c r="G41" s="108">
        <f>IF(D41="",0,IF(E41="",0,IF(E41=DATA!$A$10,F41*DATA!$B$16,IF(E41=DATA!$A$11,F41*DATA!$B$17,IF(E41=DATA!$A$12,F41*DATA!$B$18,"ΔΙΟΡΘΩΣΤΕ")))))</f>
        <v>0</v>
      </c>
    </row>
    <row r="42" spans="1:7" s="99" customFormat="1" ht="18" customHeight="1">
      <c r="A42" s="345">
        <v>39</v>
      </c>
      <c r="B42" s="109"/>
      <c r="C42" s="109"/>
      <c r="D42" s="217"/>
      <c r="E42" s="155"/>
      <c r="F42" s="157"/>
      <c r="G42" s="108">
        <f>IF(D42="",0,IF(E42="",0,IF(E42=DATA!$A$10,F42*DATA!$B$16,IF(E42=DATA!$A$11,F42*DATA!$B$17,IF(E42=DATA!$A$12,F42*DATA!$B$18,"ΔΙΟΡΘΩΣΤΕ")))))</f>
        <v>0</v>
      </c>
    </row>
    <row r="43" spans="1:7" s="99" customFormat="1" ht="18" customHeight="1">
      <c r="A43" s="344">
        <v>40</v>
      </c>
      <c r="B43" s="109"/>
      <c r="C43" s="109"/>
      <c r="D43" s="217"/>
      <c r="E43" s="155"/>
      <c r="F43" s="157"/>
      <c r="G43" s="108">
        <f>IF(D43="",0,IF(E43="",0,IF(E43=DATA!$A$10,F43*DATA!$B$16,IF(E43=DATA!$A$11,F43*DATA!$B$17,IF(E43=DATA!$A$12,F43*DATA!$B$18,"ΔΙΟΡΘΩΣΤΕ")))))</f>
        <v>0</v>
      </c>
    </row>
    <row r="44" spans="1:7" s="99" customFormat="1" ht="18" customHeight="1">
      <c r="A44" s="345">
        <v>41</v>
      </c>
      <c r="B44" s="109"/>
      <c r="C44" s="109"/>
      <c r="D44" s="217"/>
      <c r="E44" s="155"/>
      <c r="F44" s="157"/>
      <c r="G44" s="108">
        <f>IF(D44="",0,IF(E44="",0,IF(E44=DATA!$A$10,F44*DATA!$B$16,IF(E44=DATA!$A$11,F44*DATA!$B$17,IF(E44=DATA!$A$12,F44*DATA!$B$18,"ΔΙΟΡΘΩΣΤΕ")))))</f>
        <v>0</v>
      </c>
    </row>
    <row r="45" spans="1:7" s="99" customFormat="1" ht="18" customHeight="1">
      <c r="A45" s="344">
        <v>42</v>
      </c>
      <c r="B45" s="109"/>
      <c r="C45" s="109"/>
      <c r="D45" s="217"/>
      <c r="E45" s="155"/>
      <c r="F45" s="157"/>
      <c r="G45" s="108">
        <f>IF(D45="",0,IF(E45="",0,IF(E45=DATA!$A$10,F45*DATA!$B$16,IF(E45=DATA!$A$11,F45*DATA!$B$17,IF(E45=DATA!$A$12,F45*DATA!$B$18,"ΔΙΟΡΘΩΣΤΕ")))))</f>
        <v>0</v>
      </c>
    </row>
    <row r="46" spans="1:7" s="99" customFormat="1" ht="18" customHeight="1">
      <c r="A46" s="345">
        <v>43</v>
      </c>
      <c r="B46" s="109"/>
      <c r="C46" s="109"/>
      <c r="D46" s="217"/>
      <c r="E46" s="155"/>
      <c r="F46" s="157"/>
      <c r="G46" s="108">
        <f>IF(D46="",0,IF(E46="",0,IF(E46=DATA!$A$10,F46*DATA!$B$16,IF(E46=DATA!$A$11,F46*DATA!$B$17,IF(E46=DATA!$A$12,F46*DATA!$B$18,"ΔΙΟΡΘΩΣΤΕ")))))</f>
        <v>0</v>
      </c>
    </row>
    <row r="47" spans="1:7" s="99" customFormat="1" ht="18" customHeight="1">
      <c r="A47" s="344">
        <v>44</v>
      </c>
      <c r="B47" s="109"/>
      <c r="C47" s="109"/>
      <c r="D47" s="217"/>
      <c r="E47" s="155"/>
      <c r="F47" s="157"/>
      <c r="G47" s="108">
        <f>IF(D47="",0,IF(E47="",0,IF(E47=DATA!$A$10,F47*DATA!$B$16,IF(E47=DATA!$A$11,F47*DATA!$B$17,IF(E47=DATA!$A$12,F47*DATA!$B$18,"ΔΙΟΡΘΩΣΤΕ")))))</f>
        <v>0</v>
      </c>
    </row>
    <row r="48" spans="1:7" s="99" customFormat="1" ht="18" customHeight="1">
      <c r="A48" s="345">
        <v>45</v>
      </c>
      <c r="B48" s="109"/>
      <c r="C48" s="109"/>
      <c r="D48" s="217"/>
      <c r="E48" s="155"/>
      <c r="F48" s="157"/>
      <c r="G48" s="108">
        <f>IF(D48="",0,IF(E48="",0,IF(E48=DATA!$A$10,F48*DATA!$B$16,IF(E48=DATA!$A$11,F48*DATA!$B$17,IF(E48=DATA!$A$12,F48*DATA!$B$18,"ΔΙΟΡΘΩΣΤΕ")))))</f>
        <v>0</v>
      </c>
    </row>
    <row r="49" spans="1:9" s="99" customFormat="1" ht="18" customHeight="1">
      <c r="A49" s="344">
        <v>46</v>
      </c>
      <c r="B49" s="109"/>
      <c r="C49" s="109"/>
      <c r="D49" s="217"/>
      <c r="E49" s="155"/>
      <c r="F49" s="157"/>
      <c r="G49" s="108">
        <f>IF(D49="",0,IF(E49="",0,IF(E49=DATA!$A$10,F49*DATA!$B$16,IF(E49=DATA!$A$11,F49*DATA!$B$17,IF(E49=DATA!$A$12,F49*DATA!$B$18,"ΔΙΟΡΘΩΣΤΕ")))))</f>
        <v>0</v>
      </c>
    </row>
    <row r="50" spans="1:9" s="99" customFormat="1" ht="18" customHeight="1">
      <c r="A50" s="345">
        <v>47</v>
      </c>
      <c r="B50" s="109"/>
      <c r="C50" s="109"/>
      <c r="D50" s="217"/>
      <c r="E50" s="155"/>
      <c r="F50" s="157"/>
      <c r="G50" s="108">
        <f>IF(D50="",0,IF(E50="",0,IF(E50=DATA!$A$10,F50*DATA!$B$16,IF(E50=DATA!$A$11,F50*DATA!$B$17,IF(E50=DATA!$A$12,F50*DATA!$B$18,"ΔΙΟΡΘΩΣΤΕ")))))</f>
        <v>0</v>
      </c>
    </row>
    <row r="51" spans="1:9" s="99" customFormat="1" ht="18" customHeight="1">
      <c r="A51" s="344">
        <v>48</v>
      </c>
      <c r="B51" s="109"/>
      <c r="C51" s="109"/>
      <c r="D51" s="217"/>
      <c r="E51" s="155"/>
      <c r="F51" s="157"/>
      <c r="G51" s="108">
        <f>IF(D51="",0,IF(E51="",0,IF(E51=DATA!$A$10,F51*DATA!$B$16,IF(E51=DATA!$A$11,F51*DATA!$B$17,IF(E51=DATA!$A$12,F51*DATA!$B$18,"ΔΙΟΡΘΩΣΤΕ")))))</f>
        <v>0</v>
      </c>
    </row>
    <row r="52" spans="1:9" s="99" customFormat="1" ht="18" customHeight="1">
      <c r="A52" s="345">
        <v>49</v>
      </c>
      <c r="B52" s="109"/>
      <c r="C52" s="109"/>
      <c r="D52" s="217"/>
      <c r="E52" s="155"/>
      <c r="F52" s="157"/>
      <c r="G52" s="108">
        <f>IF(D52="",0,IF(E52="",0,IF(E52=DATA!$A$10,F52*DATA!$B$16,IF(E52=DATA!$A$11,F52*DATA!$B$17,IF(E52=DATA!$A$12,F52*DATA!$B$18,"ΔΙΟΡΘΩΣΤΕ")))))</f>
        <v>0</v>
      </c>
    </row>
    <row r="53" spans="1:9" s="99" customFormat="1" ht="18" customHeight="1" thickBot="1">
      <c r="A53" s="346">
        <v>50</v>
      </c>
      <c r="B53" s="111"/>
      <c r="C53" s="111"/>
      <c r="D53" s="217"/>
      <c r="E53" s="155"/>
      <c r="F53" s="158"/>
      <c r="G53" s="108">
        <f>IF(D53="",0,IF(E53="",0,IF(E53=DATA!$A$10,F53*DATA!$B$16,IF(E53=DATA!$A$11,F53*DATA!$B$17,IF(E53=DATA!$A$12,F53*DATA!$B$18,"ΔΙΟΡΘΩΣΤΕ")))))</f>
        <v>0</v>
      </c>
    </row>
    <row r="54" spans="1:9" s="99" customFormat="1" ht="30" customHeight="1">
      <c r="A54" s="393" t="s">
        <v>176</v>
      </c>
      <c r="B54" s="422"/>
      <c r="C54" s="43"/>
      <c r="D54" s="43"/>
      <c r="E54" s="43"/>
      <c r="F54" s="114">
        <f>SUM(F4:F53)</f>
        <v>0</v>
      </c>
      <c r="G54" s="43"/>
    </row>
    <row r="55" spans="1:9" s="99" customFormat="1" ht="30" customHeight="1" thickBot="1">
      <c r="A55" s="395" t="s">
        <v>177</v>
      </c>
      <c r="B55" s="423"/>
      <c r="C55" s="106"/>
      <c r="D55" s="106"/>
      <c r="E55" s="106"/>
      <c r="F55" s="106"/>
      <c r="G55" s="107">
        <f>ROUND(SUM(G4:G53),2)</f>
        <v>0</v>
      </c>
      <c r="I55" s="343"/>
    </row>
    <row r="56" spans="1:9" s="99" customFormat="1" ht="30" customHeight="1" thickBot="1">
      <c r="A56" s="424" t="s">
        <v>170</v>
      </c>
      <c r="B56" s="425"/>
      <c r="C56" s="425"/>
      <c r="D56" s="425"/>
      <c r="E56" s="425"/>
      <c r="F56" s="426"/>
      <c r="G56" s="216">
        <f>+G2</f>
        <v>0</v>
      </c>
    </row>
    <row r="57" spans="1:9">
      <c r="A57" s="322" t="s">
        <v>178</v>
      </c>
      <c r="B57" s="322"/>
      <c r="C57" s="322"/>
      <c r="D57" s="322"/>
      <c r="E57" s="322"/>
    </row>
    <row r="58" spans="1:9">
      <c r="A58" s="322" t="s">
        <v>179</v>
      </c>
      <c r="B58" s="322"/>
      <c r="C58" s="322"/>
      <c r="D58" s="322"/>
      <c r="E58" s="322"/>
    </row>
    <row r="59" spans="1:9">
      <c r="A59" s="322" t="s">
        <v>180</v>
      </c>
      <c r="B59" s="322"/>
      <c r="C59" s="322"/>
      <c r="D59" s="322"/>
      <c r="E59" s="322"/>
    </row>
    <row r="60" spans="1:9">
      <c r="A60" s="322" t="s">
        <v>181</v>
      </c>
      <c r="B60" s="322"/>
      <c r="C60" s="322"/>
      <c r="D60" s="322"/>
      <c r="E60" s="322"/>
    </row>
    <row r="61" spans="1:9">
      <c r="A61" s="322" t="s">
        <v>182</v>
      </c>
    </row>
    <row r="62" spans="1:9">
      <c r="A62" s="322" t="s">
        <v>183</v>
      </c>
      <c r="B62" s="322"/>
      <c r="C62" s="322"/>
      <c r="D62" s="322"/>
      <c r="E62" s="322"/>
    </row>
  </sheetData>
  <sheetProtection algorithmName="SHA-512" hashValue="M4BgPHMGx1BbV5ZrhsLHsRPMYduqaf3XWqG0+EgP8wAkMn080uZPqSIhW293mXu219X4lo4MjSrhx474uah3WA==" saltValue="w3/7ocNVL9uSpbE2YcfgKA==" spinCount="100000" sheet="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Κατηγορίες εθελοντών" xr:uid="{00000000-0002-0000-0300-000000000000}">
          <x14:formula1>
            <xm:f>DATA!$A$10:$A$12</xm:f>
          </x14:formula1>
          <xm:sqref>E4:E53</xm:sqref>
        </x14:dataValidation>
        <x14:dataValidation type="list" allowBlank="1" showInputMessage="1" showErrorMessage="1" xr:uid="{00000000-0002-0000-0300-000001000000}">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3">
    <pageSetUpPr fitToPage="1"/>
  </sheetPr>
  <dimension ref="A1:O64"/>
  <sheetViews>
    <sheetView topLeftCell="B1" zoomScale="85" zoomScaleNormal="85" zoomScaleSheetLayoutView="70" workbookViewId="0">
      <selection activeCell="B4" sqref="B4"/>
    </sheetView>
  </sheetViews>
  <sheetFormatPr defaultColWidth="9.140625" defaultRowHeight="15"/>
  <cols>
    <col min="1" max="1" width="6" style="329" customWidth="1"/>
    <col min="2" max="2" width="54" style="329" customWidth="1"/>
    <col min="3" max="4" width="26.42578125" style="329" customWidth="1"/>
    <col min="5" max="5" width="10.42578125" style="329" customWidth="1"/>
    <col min="6" max="7" width="11.7109375" style="329" customWidth="1"/>
    <col min="8" max="8" width="16.85546875" style="329" customWidth="1"/>
    <col min="9" max="9" width="22" style="329" customWidth="1"/>
    <col min="10" max="10" width="13.7109375" style="329" customWidth="1"/>
    <col min="11" max="11" width="17.42578125" style="329" customWidth="1"/>
    <col min="12" max="12" width="12.140625" style="329" customWidth="1"/>
    <col min="13" max="13" width="16.5703125" style="329" customWidth="1"/>
    <col min="14" max="14" width="11.85546875" style="329" customWidth="1"/>
    <col min="15" max="15" width="17.7109375" style="329" customWidth="1"/>
    <col min="16" max="16384" width="9.140625" style="329"/>
  </cols>
  <sheetData>
    <row r="1" spans="1:15" s="327" customFormat="1" ht="32.25" customHeight="1" thickBot="1">
      <c r="A1" s="434" t="s">
        <v>184</v>
      </c>
      <c r="B1" s="435"/>
      <c r="C1" s="435"/>
      <c r="D1" s="435"/>
      <c r="E1" s="435"/>
      <c r="F1" s="435"/>
      <c r="G1" s="435"/>
      <c r="H1" s="435"/>
      <c r="I1" s="435"/>
      <c r="J1" s="435"/>
      <c r="K1" s="435"/>
      <c r="L1" s="435"/>
      <c r="M1" s="435"/>
      <c r="N1" s="435"/>
      <c r="O1" s="436"/>
    </row>
    <row r="2" spans="1:15" s="328" customFormat="1" ht="135">
      <c r="A2" s="437" t="s">
        <v>185</v>
      </c>
      <c r="B2" s="439" t="s">
        <v>186</v>
      </c>
      <c r="C2" s="441" t="s">
        <v>187</v>
      </c>
      <c r="D2" s="443" t="s">
        <v>155</v>
      </c>
      <c r="E2" s="204" t="s">
        <v>188</v>
      </c>
      <c r="F2" s="205" t="s">
        <v>189</v>
      </c>
      <c r="G2" s="205" t="s">
        <v>190</v>
      </c>
      <c r="H2" s="205" t="s">
        <v>191</v>
      </c>
      <c r="I2" s="205" t="s">
        <v>192</v>
      </c>
      <c r="J2" s="206" t="s">
        <v>193</v>
      </c>
      <c r="K2" s="59" t="s">
        <v>175</v>
      </c>
      <c r="L2" s="204" t="s">
        <v>194</v>
      </c>
      <c r="M2" s="58" t="s">
        <v>195</v>
      </c>
      <c r="N2" s="57" t="s">
        <v>196</v>
      </c>
      <c r="O2" s="59" t="s">
        <v>197</v>
      </c>
    </row>
    <row r="3" spans="1:15" s="328" customFormat="1" ht="30.75" thickBot="1">
      <c r="A3" s="438"/>
      <c r="B3" s="440"/>
      <c r="C3" s="442"/>
      <c r="D3" s="444"/>
      <c r="E3" s="60" t="s">
        <v>198</v>
      </c>
      <c r="F3" s="61" t="s">
        <v>199</v>
      </c>
      <c r="G3" s="61" t="s">
        <v>200</v>
      </c>
      <c r="H3" s="61" t="s">
        <v>201</v>
      </c>
      <c r="I3" s="61" t="s">
        <v>202</v>
      </c>
      <c r="J3" s="76" t="s">
        <v>203</v>
      </c>
      <c r="K3" s="64" t="s">
        <v>204</v>
      </c>
      <c r="L3" s="60" t="s">
        <v>205</v>
      </c>
      <c r="M3" s="63" t="s">
        <v>206</v>
      </c>
      <c r="N3" s="62" t="s">
        <v>207</v>
      </c>
      <c r="O3" s="348" t="s">
        <v>208</v>
      </c>
    </row>
    <row r="4" spans="1:15" ht="18" customHeight="1">
      <c r="A4" s="341">
        <v>1</v>
      </c>
      <c r="B4" s="65"/>
      <c r="C4" s="66"/>
      <c r="D4" s="197"/>
      <c r="E4" s="67"/>
      <c r="F4" s="68"/>
      <c r="G4" s="118"/>
      <c r="H4" s="118"/>
      <c r="I4" s="118"/>
      <c r="J4" s="119"/>
      <c r="K4" s="122">
        <f>+E4*F4*(G4+H4+I4)+J4</f>
        <v>0</v>
      </c>
      <c r="L4" s="120"/>
      <c r="M4" s="121"/>
      <c r="N4" s="126">
        <f>+F4*(L4+M4)</f>
        <v>0</v>
      </c>
      <c r="O4" s="122">
        <f>IF(D4="",0,+K4+N4)</f>
        <v>0</v>
      </c>
    </row>
    <row r="5" spans="1:15" ht="18" customHeight="1">
      <c r="A5" s="342">
        <v>2</v>
      </c>
      <c r="B5" s="69"/>
      <c r="C5" s="70"/>
      <c r="D5" s="197"/>
      <c r="E5" s="67"/>
      <c r="F5" s="68"/>
      <c r="G5" s="118"/>
      <c r="H5" s="118"/>
      <c r="I5" s="118"/>
      <c r="J5" s="119"/>
      <c r="K5" s="122">
        <f t="shared" ref="K5:K28" si="0">+E5*F5*(G5+H5+I5)+J5</f>
        <v>0</v>
      </c>
      <c r="L5" s="120"/>
      <c r="M5" s="121"/>
      <c r="N5" s="126">
        <f t="shared" ref="N5:N28" si="1">+F5*(L5+M5)</f>
        <v>0</v>
      </c>
      <c r="O5" s="122">
        <f t="shared" ref="O5:O28" si="2">IF(D5="",0,+K5+N5)</f>
        <v>0</v>
      </c>
    </row>
    <row r="6" spans="1:15" ht="18" customHeight="1">
      <c r="A6" s="342">
        <v>3</v>
      </c>
      <c r="B6" s="69"/>
      <c r="C6" s="70"/>
      <c r="D6" s="197"/>
      <c r="E6" s="67"/>
      <c r="F6" s="68"/>
      <c r="G6" s="118"/>
      <c r="H6" s="118"/>
      <c r="I6" s="118"/>
      <c r="J6" s="119"/>
      <c r="K6" s="122">
        <f t="shared" si="0"/>
        <v>0</v>
      </c>
      <c r="L6" s="120"/>
      <c r="M6" s="121"/>
      <c r="N6" s="126">
        <f t="shared" si="1"/>
        <v>0</v>
      </c>
      <c r="O6" s="122">
        <f t="shared" si="2"/>
        <v>0</v>
      </c>
    </row>
    <row r="7" spans="1:15" ht="18" customHeight="1">
      <c r="A7" s="342">
        <v>4</v>
      </c>
      <c r="B7" s="69"/>
      <c r="C7" s="70"/>
      <c r="D7" s="197"/>
      <c r="E7" s="67"/>
      <c r="F7" s="68"/>
      <c r="G7" s="118"/>
      <c r="H7" s="118"/>
      <c r="I7" s="118"/>
      <c r="J7" s="119"/>
      <c r="K7" s="122">
        <f t="shared" si="0"/>
        <v>0</v>
      </c>
      <c r="L7" s="120"/>
      <c r="M7" s="121"/>
      <c r="N7" s="126">
        <f t="shared" si="1"/>
        <v>0</v>
      </c>
      <c r="O7" s="122">
        <f t="shared" si="2"/>
        <v>0</v>
      </c>
    </row>
    <row r="8" spans="1:15" ht="18" customHeight="1">
      <c r="A8" s="342">
        <v>5</v>
      </c>
      <c r="B8" s="69"/>
      <c r="C8" s="70"/>
      <c r="D8" s="197"/>
      <c r="E8" s="67"/>
      <c r="F8" s="68"/>
      <c r="G8" s="118"/>
      <c r="H8" s="118"/>
      <c r="I8" s="118"/>
      <c r="J8" s="119"/>
      <c r="K8" s="122">
        <f t="shared" si="0"/>
        <v>0</v>
      </c>
      <c r="L8" s="120"/>
      <c r="M8" s="121"/>
      <c r="N8" s="126">
        <f t="shared" si="1"/>
        <v>0</v>
      </c>
      <c r="O8" s="122">
        <f t="shared" si="2"/>
        <v>0</v>
      </c>
    </row>
    <row r="9" spans="1:15" ht="18" customHeight="1">
      <c r="A9" s="342">
        <v>6</v>
      </c>
      <c r="B9" s="69"/>
      <c r="C9" s="70"/>
      <c r="D9" s="197"/>
      <c r="E9" s="67"/>
      <c r="F9" s="68"/>
      <c r="G9" s="118"/>
      <c r="H9" s="118"/>
      <c r="I9" s="118"/>
      <c r="J9" s="119"/>
      <c r="K9" s="122">
        <f t="shared" si="0"/>
        <v>0</v>
      </c>
      <c r="L9" s="120"/>
      <c r="M9" s="121"/>
      <c r="N9" s="126">
        <f t="shared" si="1"/>
        <v>0</v>
      </c>
      <c r="O9" s="122">
        <f t="shared" si="2"/>
        <v>0</v>
      </c>
    </row>
    <row r="10" spans="1:15" ht="18" customHeight="1">
      <c r="A10" s="342">
        <v>7</v>
      </c>
      <c r="B10" s="69"/>
      <c r="C10" s="70"/>
      <c r="D10" s="197"/>
      <c r="E10" s="67"/>
      <c r="F10" s="68"/>
      <c r="G10" s="118"/>
      <c r="H10" s="118"/>
      <c r="I10" s="118"/>
      <c r="J10" s="119"/>
      <c r="K10" s="122">
        <f t="shared" si="0"/>
        <v>0</v>
      </c>
      <c r="L10" s="120"/>
      <c r="M10" s="121"/>
      <c r="N10" s="126">
        <f t="shared" si="1"/>
        <v>0</v>
      </c>
      <c r="O10" s="122">
        <f t="shared" si="2"/>
        <v>0</v>
      </c>
    </row>
    <row r="11" spans="1:15" ht="18" customHeight="1">
      <c r="A11" s="342">
        <v>8</v>
      </c>
      <c r="B11" s="69"/>
      <c r="C11" s="70"/>
      <c r="D11" s="197"/>
      <c r="E11" s="67"/>
      <c r="F11" s="68"/>
      <c r="G11" s="118"/>
      <c r="H11" s="118"/>
      <c r="I11" s="118"/>
      <c r="J11" s="119"/>
      <c r="K11" s="122">
        <f t="shared" si="0"/>
        <v>0</v>
      </c>
      <c r="L11" s="120"/>
      <c r="M11" s="121"/>
      <c r="N11" s="126">
        <f t="shared" si="1"/>
        <v>0</v>
      </c>
      <c r="O11" s="122">
        <f t="shared" si="2"/>
        <v>0</v>
      </c>
    </row>
    <row r="12" spans="1:15" ht="18" customHeight="1">
      <c r="A12" s="342">
        <v>9</v>
      </c>
      <c r="B12" s="69"/>
      <c r="C12" s="70"/>
      <c r="D12" s="197"/>
      <c r="E12" s="67"/>
      <c r="F12" s="68"/>
      <c r="G12" s="118"/>
      <c r="H12" s="118"/>
      <c r="I12" s="118"/>
      <c r="J12" s="119"/>
      <c r="K12" s="122">
        <f t="shared" si="0"/>
        <v>0</v>
      </c>
      <c r="L12" s="120"/>
      <c r="M12" s="121"/>
      <c r="N12" s="126">
        <f t="shared" si="1"/>
        <v>0</v>
      </c>
      <c r="O12" s="122">
        <f t="shared" si="2"/>
        <v>0</v>
      </c>
    </row>
    <row r="13" spans="1:15" ht="18" customHeight="1">
      <c r="A13" s="342">
        <v>10</v>
      </c>
      <c r="B13" s="69"/>
      <c r="C13" s="70"/>
      <c r="D13" s="197"/>
      <c r="E13" s="67"/>
      <c r="F13" s="68"/>
      <c r="G13" s="118"/>
      <c r="H13" s="118"/>
      <c r="I13" s="118"/>
      <c r="J13" s="119"/>
      <c r="K13" s="122">
        <f t="shared" si="0"/>
        <v>0</v>
      </c>
      <c r="L13" s="120"/>
      <c r="M13" s="121"/>
      <c r="N13" s="126">
        <f t="shared" si="1"/>
        <v>0</v>
      </c>
      <c r="O13" s="122">
        <f t="shared" si="2"/>
        <v>0</v>
      </c>
    </row>
    <row r="14" spans="1:15" ht="18" customHeight="1">
      <c r="A14" s="342">
        <v>11</v>
      </c>
      <c r="B14" s="69"/>
      <c r="C14" s="70"/>
      <c r="D14" s="197"/>
      <c r="E14" s="67"/>
      <c r="F14" s="68"/>
      <c r="G14" s="118"/>
      <c r="H14" s="118"/>
      <c r="I14" s="118"/>
      <c r="J14" s="119"/>
      <c r="K14" s="122">
        <f t="shared" si="0"/>
        <v>0</v>
      </c>
      <c r="L14" s="120"/>
      <c r="M14" s="121"/>
      <c r="N14" s="126">
        <f t="shared" si="1"/>
        <v>0</v>
      </c>
      <c r="O14" s="122">
        <f t="shared" si="2"/>
        <v>0</v>
      </c>
    </row>
    <row r="15" spans="1:15" ht="18" customHeight="1">
      <c r="A15" s="342">
        <v>12</v>
      </c>
      <c r="B15" s="69"/>
      <c r="C15" s="70"/>
      <c r="D15" s="197"/>
      <c r="E15" s="67"/>
      <c r="F15" s="68"/>
      <c r="G15" s="118"/>
      <c r="H15" s="118"/>
      <c r="I15" s="118"/>
      <c r="J15" s="119"/>
      <c r="K15" s="122">
        <f t="shared" si="0"/>
        <v>0</v>
      </c>
      <c r="L15" s="120"/>
      <c r="M15" s="121"/>
      <c r="N15" s="126">
        <f t="shared" si="1"/>
        <v>0</v>
      </c>
      <c r="O15" s="122">
        <f t="shared" si="2"/>
        <v>0</v>
      </c>
    </row>
    <row r="16" spans="1:15" ht="18" customHeight="1">
      <c r="A16" s="342">
        <v>13</v>
      </c>
      <c r="B16" s="69"/>
      <c r="C16" s="70"/>
      <c r="D16" s="197"/>
      <c r="E16" s="67"/>
      <c r="F16" s="68"/>
      <c r="G16" s="118"/>
      <c r="H16" s="118"/>
      <c r="I16" s="118"/>
      <c r="J16" s="119"/>
      <c r="K16" s="122">
        <f t="shared" si="0"/>
        <v>0</v>
      </c>
      <c r="L16" s="120"/>
      <c r="M16" s="121"/>
      <c r="N16" s="126">
        <f t="shared" si="1"/>
        <v>0</v>
      </c>
      <c r="O16" s="122">
        <f t="shared" si="2"/>
        <v>0</v>
      </c>
    </row>
    <row r="17" spans="1:15" ht="18" customHeight="1">
      <c r="A17" s="342">
        <v>14</v>
      </c>
      <c r="B17" s="69"/>
      <c r="C17" s="70"/>
      <c r="D17" s="197"/>
      <c r="E17" s="67"/>
      <c r="F17" s="68"/>
      <c r="G17" s="118"/>
      <c r="H17" s="118"/>
      <c r="I17" s="118"/>
      <c r="J17" s="119"/>
      <c r="K17" s="122">
        <f t="shared" si="0"/>
        <v>0</v>
      </c>
      <c r="L17" s="120"/>
      <c r="M17" s="121"/>
      <c r="N17" s="126">
        <f t="shared" si="1"/>
        <v>0</v>
      </c>
      <c r="O17" s="122">
        <f t="shared" si="2"/>
        <v>0</v>
      </c>
    </row>
    <row r="18" spans="1:15" ht="18" customHeight="1">
      <c r="A18" s="342">
        <v>15</v>
      </c>
      <c r="B18" s="69"/>
      <c r="C18" s="70"/>
      <c r="D18" s="197"/>
      <c r="E18" s="67"/>
      <c r="F18" s="68"/>
      <c r="G18" s="118"/>
      <c r="H18" s="118"/>
      <c r="I18" s="118"/>
      <c r="J18" s="119"/>
      <c r="K18" s="122">
        <f t="shared" si="0"/>
        <v>0</v>
      </c>
      <c r="L18" s="120"/>
      <c r="M18" s="121"/>
      <c r="N18" s="126">
        <f t="shared" si="1"/>
        <v>0</v>
      </c>
      <c r="O18" s="122">
        <f t="shared" si="2"/>
        <v>0</v>
      </c>
    </row>
    <row r="19" spans="1:15" ht="18" customHeight="1">
      <c r="A19" s="342">
        <v>16</v>
      </c>
      <c r="B19" s="69"/>
      <c r="C19" s="70"/>
      <c r="D19" s="197"/>
      <c r="E19" s="67"/>
      <c r="F19" s="68"/>
      <c r="G19" s="118"/>
      <c r="H19" s="118"/>
      <c r="I19" s="118"/>
      <c r="J19" s="119"/>
      <c r="K19" s="122">
        <f t="shared" si="0"/>
        <v>0</v>
      </c>
      <c r="L19" s="120"/>
      <c r="M19" s="121"/>
      <c r="N19" s="126">
        <f t="shared" si="1"/>
        <v>0</v>
      </c>
      <c r="O19" s="122">
        <f t="shared" si="2"/>
        <v>0</v>
      </c>
    </row>
    <row r="20" spans="1:15" ht="18" customHeight="1">
      <c r="A20" s="342">
        <v>17</v>
      </c>
      <c r="B20" s="69"/>
      <c r="C20" s="70"/>
      <c r="D20" s="197"/>
      <c r="E20" s="67"/>
      <c r="F20" s="68"/>
      <c r="G20" s="118"/>
      <c r="H20" s="118"/>
      <c r="I20" s="118"/>
      <c r="J20" s="119"/>
      <c r="K20" s="122">
        <f t="shared" si="0"/>
        <v>0</v>
      </c>
      <c r="L20" s="120"/>
      <c r="M20" s="121"/>
      <c r="N20" s="126">
        <f t="shared" ref="N20:N27" si="3">+F20*(L20+M20)</f>
        <v>0</v>
      </c>
      <c r="O20" s="122">
        <f t="shared" si="2"/>
        <v>0</v>
      </c>
    </row>
    <row r="21" spans="1:15" ht="18" customHeight="1">
      <c r="A21" s="342">
        <v>18</v>
      </c>
      <c r="B21" s="69"/>
      <c r="C21" s="70"/>
      <c r="D21" s="197"/>
      <c r="E21" s="67"/>
      <c r="F21" s="68"/>
      <c r="G21" s="118"/>
      <c r="H21" s="118"/>
      <c r="I21" s="118"/>
      <c r="J21" s="119"/>
      <c r="K21" s="122">
        <f t="shared" si="0"/>
        <v>0</v>
      </c>
      <c r="L21" s="120"/>
      <c r="M21" s="121"/>
      <c r="N21" s="126">
        <f t="shared" si="3"/>
        <v>0</v>
      </c>
      <c r="O21" s="122">
        <f t="shared" si="2"/>
        <v>0</v>
      </c>
    </row>
    <row r="22" spans="1:15" ht="18" customHeight="1">
      <c r="A22" s="342">
        <v>19</v>
      </c>
      <c r="B22" s="69"/>
      <c r="C22" s="70"/>
      <c r="D22" s="197"/>
      <c r="E22" s="67"/>
      <c r="F22" s="68"/>
      <c r="G22" s="118"/>
      <c r="H22" s="118"/>
      <c r="I22" s="118"/>
      <c r="J22" s="119"/>
      <c r="K22" s="122">
        <f t="shared" si="0"/>
        <v>0</v>
      </c>
      <c r="L22" s="120"/>
      <c r="M22" s="121"/>
      <c r="N22" s="126">
        <f t="shared" si="3"/>
        <v>0</v>
      </c>
      <c r="O22" s="122">
        <f t="shared" si="2"/>
        <v>0</v>
      </c>
    </row>
    <row r="23" spans="1:15" ht="18" customHeight="1">
      <c r="A23" s="342">
        <v>20</v>
      </c>
      <c r="B23" s="69"/>
      <c r="C23" s="70"/>
      <c r="D23" s="197"/>
      <c r="E23" s="67"/>
      <c r="F23" s="68"/>
      <c r="G23" s="118"/>
      <c r="H23" s="118"/>
      <c r="I23" s="118"/>
      <c r="J23" s="119"/>
      <c r="K23" s="122">
        <f t="shared" si="0"/>
        <v>0</v>
      </c>
      <c r="L23" s="120"/>
      <c r="M23" s="121"/>
      <c r="N23" s="126">
        <f t="shared" si="3"/>
        <v>0</v>
      </c>
      <c r="O23" s="122">
        <f t="shared" si="2"/>
        <v>0</v>
      </c>
    </row>
    <row r="24" spans="1:15" ht="18" customHeight="1">
      <c r="A24" s="342">
        <v>21</v>
      </c>
      <c r="B24" s="69"/>
      <c r="C24" s="70"/>
      <c r="D24" s="197"/>
      <c r="E24" s="67"/>
      <c r="F24" s="68"/>
      <c r="G24" s="118"/>
      <c r="H24" s="118"/>
      <c r="I24" s="118"/>
      <c r="J24" s="119"/>
      <c r="K24" s="122">
        <f t="shared" si="0"/>
        <v>0</v>
      </c>
      <c r="L24" s="120"/>
      <c r="M24" s="121"/>
      <c r="N24" s="126">
        <f t="shared" si="3"/>
        <v>0</v>
      </c>
      <c r="O24" s="122">
        <f t="shared" si="2"/>
        <v>0</v>
      </c>
    </row>
    <row r="25" spans="1:15" ht="18" customHeight="1">
      <c r="A25" s="342">
        <v>22</v>
      </c>
      <c r="B25" s="69"/>
      <c r="C25" s="70"/>
      <c r="D25" s="197"/>
      <c r="E25" s="67"/>
      <c r="F25" s="68"/>
      <c r="G25" s="118"/>
      <c r="H25" s="118"/>
      <c r="I25" s="118"/>
      <c r="J25" s="119"/>
      <c r="K25" s="122">
        <f t="shared" si="0"/>
        <v>0</v>
      </c>
      <c r="L25" s="120"/>
      <c r="M25" s="121"/>
      <c r="N25" s="126">
        <f t="shared" si="3"/>
        <v>0</v>
      </c>
      <c r="O25" s="122">
        <f t="shared" si="2"/>
        <v>0</v>
      </c>
    </row>
    <row r="26" spans="1:15" ht="18" customHeight="1">
      <c r="A26" s="342">
        <v>23</v>
      </c>
      <c r="B26" s="69"/>
      <c r="C26" s="70"/>
      <c r="D26" s="197"/>
      <c r="E26" s="67"/>
      <c r="F26" s="68"/>
      <c r="G26" s="118"/>
      <c r="H26" s="118"/>
      <c r="I26" s="118"/>
      <c r="J26" s="119"/>
      <c r="K26" s="122">
        <f t="shared" si="0"/>
        <v>0</v>
      </c>
      <c r="L26" s="120"/>
      <c r="M26" s="121"/>
      <c r="N26" s="126">
        <f t="shared" si="3"/>
        <v>0</v>
      </c>
      <c r="O26" s="122">
        <f t="shared" si="2"/>
        <v>0</v>
      </c>
    </row>
    <row r="27" spans="1:15" ht="18" customHeight="1">
      <c r="A27" s="342">
        <v>24</v>
      </c>
      <c r="B27" s="69"/>
      <c r="C27" s="70"/>
      <c r="D27" s="197"/>
      <c r="E27" s="67"/>
      <c r="F27" s="68"/>
      <c r="G27" s="118"/>
      <c r="H27" s="118"/>
      <c r="I27" s="118"/>
      <c r="J27" s="119"/>
      <c r="K27" s="122">
        <f t="shared" si="0"/>
        <v>0</v>
      </c>
      <c r="L27" s="120"/>
      <c r="M27" s="121"/>
      <c r="N27" s="126">
        <f t="shared" si="3"/>
        <v>0</v>
      </c>
      <c r="O27" s="122">
        <f t="shared" si="2"/>
        <v>0</v>
      </c>
    </row>
    <row r="28" spans="1:15" ht="18" customHeight="1" thickBot="1">
      <c r="A28" s="342">
        <v>25</v>
      </c>
      <c r="B28" s="71"/>
      <c r="C28" s="72"/>
      <c r="D28" s="197"/>
      <c r="E28" s="67"/>
      <c r="F28" s="68"/>
      <c r="G28" s="118"/>
      <c r="H28" s="118"/>
      <c r="I28" s="118"/>
      <c r="J28" s="119"/>
      <c r="K28" s="122">
        <f t="shared" si="0"/>
        <v>0</v>
      </c>
      <c r="L28" s="120"/>
      <c r="M28" s="121"/>
      <c r="N28" s="126">
        <f t="shared" si="1"/>
        <v>0</v>
      </c>
      <c r="O28" s="122">
        <f t="shared" si="2"/>
        <v>0</v>
      </c>
    </row>
    <row r="29" spans="1:15" s="330" customFormat="1" ht="19.5" thickBot="1">
      <c r="A29" s="429" t="s">
        <v>209</v>
      </c>
      <c r="B29" s="430"/>
      <c r="C29" s="431"/>
      <c r="D29" s="203"/>
      <c r="E29" s="77"/>
      <c r="F29" s="78"/>
      <c r="G29" s="78"/>
      <c r="H29" s="78"/>
      <c r="I29" s="78"/>
      <c r="J29" s="79"/>
      <c r="K29" s="123">
        <f>SUM(K4:K28)</f>
        <v>0</v>
      </c>
      <c r="L29" s="73"/>
      <c r="M29" s="74"/>
      <c r="N29" s="124">
        <f>SUM(N4:N28)</f>
        <v>0</v>
      </c>
      <c r="O29" s="75"/>
    </row>
    <row r="30" spans="1:15" s="330" customFormat="1" ht="19.5" thickBot="1">
      <c r="A30" s="432" t="s">
        <v>210</v>
      </c>
      <c r="B30" s="433"/>
      <c r="C30" s="433"/>
      <c r="D30" s="433"/>
      <c r="E30" s="433"/>
      <c r="F30" s="433"/>
      <c r="G30" s="433"/>
      <c r="H30" s="433"/>
      <c r="I30" s="433"/>
      <c r="J30" s="433"/>
      <c r="K30" s="433"/>
      <c r="L30" s="433"/>
      <c r="M30" s="433"/>
      <c r="N30" s="433"/>
      <c r="O30" s="125">
        <f>SUM(O4:O28)</f>
        <v>0</v>
      </c>
    </row>
    <row r="32" spans="1:15" s="331" customFormat="1" ht="12.75">
      <c r="A32" s="332" t="s">
        <v>211</v>
      </c>
    </row>
    <row r="33" spans="1:11" s="331" customFormat="1" ht="12.75">
      <c r="A33" s="332" t="s">
        <v>212</v>
      </c>
    </row>
    <row r="34" spans="1:11" s="331" customFormat="1" ht="12.75">
      <c r="A34" s="333" t="s">
        <v>213</v>
      </c>
      <c r="B34" s="333"/>
      <c r="C34" s="333"/>
      <c r="D34" s="333"/>
      <c r="E34" s="333"/>
      <c r="F34" s="333"/>
      <c r="G34" s="333"/>
      <c r="H34" s="333"/>
      <c r="I34" s="333"/>
      <c r="J34" s="333"/>
      <c r="K34" s="333"/>
    </row>
    <row r="35" spans="1:11" s="331" customFormat="1" ht="12.75">
      <c r="A35" s="427" t="s">
        <v>214</v>
      </c>
      <c r="B35" s="331" t="s">
        <v>215</v>
      </c>
    </row>
    <row r="36" spans="1:11" s="331" customFormat="1" ht="12.75">
      <c r="A36" s="428"/>
      <c r="B36" s="331" t="s">
        <v>216</v>
      </c>
    </row>
    <row r="37" spans="1:11" s="331" customFormat="1" ht="12.75">
      <c r="A37" s="334" t="s">
        <v>217</v>
      </c>
      <c r="B37" s="335" t="s">
        <v>218</v>
      </c>
      <c r="C37" s="335"/>
      <c r="D37" s="335"/>
      <c r="E37" s="335"/>
      <c r="F37" s="336"/>
      <c r="G37" s="336"/>
      <c r="H37" s="335"/>
      <c r="I37" s="335"/>
      <c r="J37" s="335"/>
      <c r="K37" s="336">
        <v>90</v>
      </c>
    </row>
    <row r="38" spans="1:11" s="331" customFormat="1" ht="12.75">
      <c r="A38" s="334" t="s">
        <v>219</v>
      </c>
      <c r="B38" s="335" t="s">
        <v>220</v>
      </c>
      <c r="C38" s="335"/>
      <c r="D38" s="335"/>
      <c r="E38" s="335"/>
      <c r="F38" s="336"/>
      <c r="G38" s="336"/>
      <c r="H38" s="335"/>
      <c r="I38" s="335"/>
      <c r="J38" s="335"/>
      <c r="K38" s="336">
        <v>40</v>
      </c>
    </row>
    <row r="39" spans="1:11" s="331" customFormat="1" ht="12.75">
      <c r="A39" s="334" t="s">
        <v>221</v>
      </c>
      <c r="B39" s="335" t="s">
        <v>222</v>
      </c>
      <c r="C39" s="335"/>
      <c r="D39" s="335"/>
      <c r="E39" s="335"/>
      <c r="F39" s="337"/>
      <c r="G39" s="337"/>
      <c r="H39" s="335"/>
      <c r="I39" s="335"/>
      <c r="J39" s="335"/>
      <c r="K39" s="338" t="s">
        <v>223</v>
      </c>
    </row>
    <row r="40" spans="1:11" s="331" customFormat="1" ht="12.75">
      <c r="A40" s="334" t="s">
        <v>224</v>
      </c>
      <c r="B40" s="335" t="s">
        <v>225</v>
      </c>
      <c r="C40" s="335"/>
      <c r="D40" s="335"/>
      <c r="E40" s="335"/>
      <c r="F40" s="336"/>
      <c r="G40" s="336"/>
      <c r="H40" s="335"/>
      <c r="I40" s="335"/>
      <c r="J40" s="335"/>
      <c r="K40" s="336">
        <v>20</v>
      </c>
    </row>
    <row r="41" spans="1:11" s="331" customFormat="1" ht="12.75">
      <c r="A41" s="339" t="s">
        <v>226</v>
      </c>
      <c r="B41" s="331" t="s">
        <v>227</v>
      </c>
      <c r="K41" s="340" t="s">
        <v>228</v>
      </c>
    </row>
    <row r="42" spans="1:11" s="331" customFormat="1" ht="12.75"/>
    <row r="43" spans="1:11" s="331" customFormat="1" ht="12.75">
      <c r="A43" s="331" t="s">
        <v>229</v>
      </c>
    </row>
    <row r="44" spans="1:11" s="331" customFormat="1" ht="12.75">
      <c r="A44" s="333" t="s">
        <v>230</v>
      </c>
      <c r="B44" s="333"/>
      <c r="C44" s="333"/>
      <c r="D44" s="333"/>
      <c r="E44" s="333"/>
      <c r="F44" s="333"/>
      <c r="G44" s="333"/>
      <c r="H44" s="333"/>
      <c r="I44" s="333"/>
      <c r="J44" s="333"/>
      <c r="K44" s="333"/>
    </row>
    <row r="45" spans="1:11" s="331" customFormat="1" ht="12.75">
      <c r="A45" s="427" t="s">
        <v>214</v>
      </c>
      <c r="B45" s="331" t="s">
        <v>215</v>
      </c>
    </row>
    <row r="46" spans="1:11" s="331" customFormat="1" ht="12.75">
      <c r="A46" s="428"/>
      <c r="B46" s="331" t="s">
        <v>216</v>
      </c>
    </row>
    <row r="47" spans="1:11" s="331" customFormat="1" ht="12.75">
      <c r="A47" s="428" t="s">
        <v>217</v>
      </c>
      <c r="B47" s="331" t="s">
        <v>231</v>
      </c>
    </row>
    <row r="48" spans="1:11" s="331" customFormat="1" ht="12.75">
      <c r="A48" s="428"/>
      <c r="B48" s="331" t="s">
        <v>232</v>
      </c>
    </row>
    <row r="49" spans="1:1" s="331" customFormat="1" ht="12.75"/>
    <row r="50" spans="1:1" s="331" customFormat="1" ht="18.75">
      <c r="A50" s="325" t="s">
        <v>233</v>
      </c>
    </row>
    <row r="51" spans="1:1" s="331" customFormat="1" ht="12.75"/>
    <row r="52" spans="1:1" s="331" customFormat="1" ht="12.75"/>
    <row r="53" spans="1:1" s="331" customFormat="1" ht="12.75"/>
    <row r="54" spans="1:1" s="331" customFormat="1" ht="12.75"/>
    <row r="55" spans="1:1" s="331" customFormat="1" ht="12.75"/>
    <row r="56" spans="1:1" s="331" customFormat="1" ht="12.75"/>
    <row r="57" spans="1:1" s="331" customFormat="1" ht="12.75"/>
    <row r="58" spans="1:1" s="331" customFormat="1" ht="12.75"/>
    <row r="59" spans="1:1" s="331" customFormat="1" ht="12.75"/>
    <row r="60" spans="1:1" s="331" customFormat="1" ht="12.75"/>
    <row r="61" spans="1:1" s="331" customFormat="1" ht="12.75"/>
    <row r="62" spans="1:1" s="331" customFormat="1" ht="12.75"/>
    <row r="63" spans="1:1" s="331" customFormat="1" ht="12.75"/>
    <row r="64" spans="1:1" s="331" customFormat="1" ht="12.75"/>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zoomScale="70" zoomScaleNormal="70" zoomScaleSheetLayoutView="70" workbookViewId="0">
      <selection activeCell="B4" sqref="B4"/>
    </sheetView>
  </sheetViews>
  <sheetFormatPr defaultColWidth="9.140625" defaultRowHeight="15"/>
  <cols>
    <col min="1" max="1" width="6" style="1" customWidth="1"/>
    <col min="2" max="2" width="56.140625" style="1" customWidth="1"/>
    <col min="3" max="3" width="37.85546875" style="1" customWidth="1"/>
    <col min="4" max="4" width="27.28515625" style="1" customWidth="1"/>
    <col min="5" max="9" width="17.28515625" style="1" customWidth="1"/>
    <col min="10" max="10" width="14.42578125" style="1" customWidth="1"/>
    <col min="11" max="11" width="24.5703125" style="1" customWidth="1"/>
    <col min="12" max="16384" width="9.140625" style="1"/>
  </cols>
  <sheetData>
    <row r="1" spans="1:11" ht="52.15" customHeight="1" thickBot="1">
      <c r="A1" s="447" t="s">
        <v>234</v>
      </c>
      <c r="B1" s="448"/>
      <c r="C1" s="448"/>
      <c r="D1" s="448"/>
      <c r="E1" s="448"/>
      <c r="F1" s="448"/>
      <c r="G1" s="448"/>
      <c r="H1" s="448"/>
      <c r="I1" s="448"/>
      <c r="J1" s="448"/>
      <c r="K1" s="449"/>
    </row>
    <row r="2" spans="1:11" s="98" customFormat="1" ht="90">
      <c r="A2" s="450" t="s">
        <v>185</v>
      </c>
      <c r="B2" s="452" t="s">
        <v>235</v>
      </c>
      <c r="C2" s="454" t="s">
        <v>236</v>
      </c>
      <c r="D2" s="458" t="s">
        <v>155</v>
      </c>
      <c r="E2" s="207" t="s">
        <v>237</v>
      </c>
      <c r="F2" s="208" t="s">
        <v>238</v>
      </c>
      <c r="G2" s="208" t="s">
        <v>239</v>
      </c>
      <c r="H2" s="209" t="s">
        <v>240</v>
      </c>
      <c r="I2" s="209" t="s">
        <v>241</v>
      </c>
      <c r="J2" s="13" t="s">
        <v>242</v>
      </c>
      <c r="K2" s="14" t="s">
        <v>197</v>
      </c>
    </row>
    <row r="3" spans="1:11" s="98" customFormat="1" ht="15.75" thickBot="1">
      <c r="A3" s="451"/>
      <c r="B3" s="453"/>
      <c r="C3" s="455"/>
      <c r="D3" s="459"/>
      <c r="E3" s="16" t="s">
        <v>198</v>
      </c>
      <c r="F3" s="17" t="s">
        <v>199</v>
      </c>
      <c r="G3" s="17" t="s">
        <v>200</v>
      </c>
      <c r="H3" s="18" t="s">
        <v>201</v>
      </c>
      <c r="I3" s="18" t="s">
        <v>202</v>
      </c>
      <c r="J3" s="19" t="s">
        <v>203</v>
      </c>
      <c r="K3" s="15" t="s">
        <v>243</v>
      </c>
    </row>
    <row r="4" spans="1:11" s="99" customFormat="1" ht="30" customHeight="1">
      <c r="A4" s="87">
        <v>1</v>
      </c>
      <c r="B4" s="192"/>
      <c r="C4" s="193"/>
      <c r="D4" s="218"/>
      <c r="E4" s="20"/>
      <c r="F4" s="127"/>
      <c r="G4" s="132"/>
      <c r="H4" s="90"/>
      <c r="I4" s="159"/>
      <c r="J4" s="135"/>
      <c r="K4" s="221">
        <f>IF(D4="",0,IF(I4="",0,E4*F4*G4*J4*(H4/I4)))</f>
        <v>0</v>
      </c>
    </row>
    <row r="5" spans="1:11" s="99" customFormat="1" ht="30" customHeight="1">
      <c r="A5" s="88">
        <v>2</v>
      </c>
      <c r="B5" s="185"/>
      <c r="C5" s="194"/>
      <c r="D5" s="218"/>
      <c r="E5" s="21"/>
      <c r="F5" s="129"/>
      <c r="G5" s="133"/>
      <c r="H5" s="26"/>
      <c r="I5" s="160"/>
      <c r="J5" s="136"/>
      <c r="K5" s="221">
        <f>IF(D5="",0,IF(I5="",0,E5*F5*G5*J5*(H5/I5)))</f>
        <v>0</v>
      </c>
    </row>
    <row r="6" spans="1:11" s="99" customFormat="1" ht="30" customHeight="1">
      <c r="A6" s="88">
        <v>3</v>
      </c>
      <c r="B6" s="185"/>
      <c r="C6" s="194"/>
      <c r="D6" s="218"/>
      <c r="E6" s="21"/>
      <c r="F6" s="129"/>
      <c r="G6" s="133"/>
      <c r="H6" s="26"/>
      <c r="I6" s="160"/>
      <c r="J6" s="136"/>
      <c r="K6" s="221">
        <f t="shared" ref="K6:K23" si="0">IF(D6="",0,IF(I6="",0,E6*F6*G6*J6*(H6/I6)))</f>
        <v>0</v>
      </c>
    </row>
    <row r="7" spans="1:11" s="99" customFormat="1" ht="30" customHeight="1">
      <c r="A7" s="88">
        <v>4</v>
      </c>
      <c r="B7" s="185"/>
      <c r="C7" s="194"/>
      <c r="D7" s="218"/>
      <c r="E7" s="21"/>
      <c r="F7" s="129"/>
      <c r="G7" s="133"/>
      <c r="H7" s="26"/>
      <c r="I7" s="160"/>
      <c r="J7" s="136"/>
      <c r="K7" s="221">
        <f t="shared" si="0"/>
        <v>0</v>
      </c>
    </row>
    <row r="8" spans="1:11" s="99" customFormat="1" ht="30" customHeight="1">
      <c r="A8" s="88">
        <v>5</v>
      </c>
      <c r="B8" s="185"/>
      <c r="C8" s="194"/>
      <c r="D8" s="218"/>
      <c r="E8" s="21"/>
      <c r="F8" s="129"/>
      <c r="G8" s="133"/>
      <c r="H8" s="26"/>
      <c r="I8" s="160"/>
      <c r="J8" s="136"/>
      <c r="K8" s="221">
        <f t="shared" si="0"/>
        <v>0</v>
      </c>
    </row>
    <row r="9" spans="1:11" s="99" customFormat="1" ht="30" customHeight="1">
      <c r="A9" s="88">
        <v>6</v>
      </c>
      <c r="B9" s="185"/>
      <c r="C9" s="194"/>
      <c r="D9" s="218"/>
      <c r="E9" s="21"/>
      <c r="F9" s="129"/>
      <c r="G9" s="133"/>
      <c r="H9" s="26"/>
      <c r="I9" s="160"/>
      <c r="J9" s="136"/>
      <c r="K9" s="221">
        <f t="shared" si="0"/>
        <v>0</v>
      </c>
    </row>
    <row r="10" spans="1:11" s="99" customFormat="1" ht="30" customHeight="1">
      <c r="A10" s="88">
        <v>7</v>
      </c>
      <c r="B10" s="185"/>
      <c r="C10" s="194"/>
      <c r="D10" s="218"/>
      <c r="E10" s="21"/>
      <c r="F10" s="129"/>
      <c r="G10" s="133"/>
      <c r="H10" s="26"/>
      <c r="I10" s="160"/>
      <c r="J10" s="136"/>
      <c r="K10" s="221">
        <f t="shared" si="0"/>
        <v>0</v>
      </c>
    </row>
    <row r="11" spans="1:11" s="99" customFormat="1" ht="30" customHeight="1">
      <c r="A11" s="88">
        <v>8</v>
      </c>
      <c r="B11" s="185"/>
      <c r="C11" s="194"/>
      <c r="D11" s="218"/>
      <c r="E11" s="21"/>
      <c r="F11" s="129"/>
      <c r="G11" s="133"/>
      <c r="H11" s="26"/>
      <c r="I11" s="160"/>
      <c r="J11" s="136"/>
      <c r="K11" s="221">
        <f t="shared" si="0"/>
        <v>0</v>
      </c>
    </row>
    <row r="12" spans="1:11" s="99" customFormat="1" ht="30" customHeight="1">
      <c r="A12" s="88">
        <v>9</v>
      </c>
      <c r="B12" s="185"/>
      <c r="C12" s="194"/>
      <c r="D12" s="218"/>
      <c r="E12" s="21"/>
      <c r="F12" s="129"/>
      <c r="G12" s="133"/>
      <c r="H12" s="26"/>
      <c r="I12" s="160"/>
      <c r="J12" s="136"/>
      <c r="K12" s="221">
        <f t="shared" si="0"/>
        <v>0</v>
      </c>
    </row>
    <row r="13" spans="1:11" s="99" customFormat="1" ht="30" customHeight="1">
      <c r="A13" s="88">
        <v>10</v>
      </c>
      <c r="B13" s="185"/>
      <c r="C13" s="194"/>
      <c r="D13" s="218"/>
      <c r="E13" s="21"/>
      <c r="F13" s="129"/>
      <c r="G13" s="133"/>
      <c r="H13" s="26"/>
      <c r="I13" s="160"/>
      <c r="J13" s="136"/>
      <c r="K13" s="221">
        <f t="shared" si="0"/>
        <v>0</v>
      </c>
    </row>
    <row r="14" spans="1:11" s="99" customFormat="1" ht="30" customHeight="1">
      <c r="A14" s="88">
        <v>11</v>
      </c>
      <c r="B14" s="185"/>
      <c r="C14" s="194"/>
      <c r="D14" s="218"/>
      <c r="E14" s="21"/>
      <c r="F14" s="129"/>
      <c r="G14" s="133"/>
      <c r="H14" s="26"/>
      <c r="I14" s="160"/>
      <c r="J14" s="136"/>
      <c r="K14" s="221">
        <f t="shared" si="0"/>
        <v>0</v>
      </c>
    </row>
    <row r="15" spans="1:11" s="99" customFormat="1" ht="30" customHeight="1">
      <c r="A15" s="88">
        <v>12</v>
      </c>
      <c r="B15" s="185"/>
      <c r="C15" s="194"/>
      <c r="D15" s="218"/>
      <c r="E15" s="21"/>
      <c r="F15" s="129"/>
      <c r="G15" s="133"/>
      <c r="H15" s="26"/>
      <c r="I15" s="160"/>
      <c r="J15" s="136"/>
      <c r="K15" s="221">
        <f t="shared" si="0"/>
        <v>0</v>
      </c>
    </row>
    <row r="16" spans="1:11" s="99" customFormat="1" ht="30" customHeight="1">
      <c r="A16" s="88">
        <v>13</v>
      </c>
      <c r="B16" s="185"/>
      <c r="C16" s="194"/>
      <c r="D16" s="218"/>
      <c r="E16" s="21"/>
      <c r="F16" s="129"/>
      <c r="G16" s="133"/>
      <c r="H16" s="26"/>
      <c r="I16" s="160"/>
      <c r="J16" s="136"/>
      <c r="K16" s="221">
        <f t="shared" si="0"/>
        <v>0</v>
      </c>
    </row>
    <row r="17" spans="1:11" s="99" customFormat="1" ht="30" customHeight="1">
      <c r="A17" s="88">
        <v>14</v>
      </c>
      <c r="B17" s="185"/>
      <c r="C17" s="194"/>
      <c r="D17" s="218"/>
      <c r="E17" s="21"/>
      <c r="F17" s="129"/>
      <c r="G17" s="133"/>
      <c r="H17" s="26"/>
      <c r="I17" s="160"/>
      <c r="J17" s="136"/>
      <c r="K17" s="221">
        <f t="shared" si="0"/>
        <v>0</v>
      </c>
    </row>
    <row r="18" spans="1:11" s="99" customFormat="1" ht="30" customHeight="1">
      <c r="A18" s="88">
        <v>15</v>
      </c>
      <c r="B18" s="185"/>
      <c r="C18" s="194"/>
      <c r="D18" s="218"/>
      <c r="E18" s="21"/>
      <c r="F18" s="129"/>
      <c r="G18" s="133"/>
      <c r="H18" s="26"/>
      <c r="I18" s="160"/>
      <c r="J18" s="136"/>
      <c r="K18" s="221">
        <f t="shared" si="0"/>
        <v>0</v>
      </c>
    </row>
    <row r="19" spans="1:11" s="99" customFormat="1" ht="30" customHeight="1">
      <c r="A19" s="88">
        <v>16</v>
      </c>
      <c r="B19" s="185"/>
      <c r="C19" s="194"/>
      <c r="D19" s="218"/>
      <c r="E19" s="21"/>
      <c r="F19" s="129"/>
      <c r="G19" s="133"/>
      <c r="H19" s="26"/>
      <c r="I19" s="160"/>
      <c r="J19" s="136"/>
      <c r="K19" s="221">
        <f t="shared" si="0"/>
        <v>0</v>
      </c>
    </row>
    <row r="20" spans="1:11" s="99" customFormat="1" ht="30" customHeight="1">
      <c r="A20" s="88">
        <v>17</v>
      </c>
      <c r="B20" s="185"/>
      <c r="C20" s="194"/>
      <c r="D20" s="218"/>
      <c r="E20" s="21"/>
      <c r="F20" s="129"/>
      <c r="G20" s="133"/>
      <c r="H20" s="26"/>
      <c r="I20" s="160"/>
      <c r="J20" s="136"/>
      <c r="K20" s="221">
        <f t="shared" si="0"/>
        <v>0</v>
      </c>
    </row>
    <row r="21" spans="1:11" s="99" customFormat="1" ht="30" customHeight="1">
      <c r="A21" s="88">
        <v>18</v>
      </c>
      <c r="B21" s="185"/>
      <c r="C21" s="194"/>
      <c r="D21" s="218"/>
      <c r="E21" s="21"/>
      <c r="F21" s="129"/>
      <c r="G21" s="133"/>
      <c r="H21" s="26"/>
      <c r="I21" s="160"/>
      <c r="J21" s="136"/>
      <c r="K21" s="221">
        <f t="shared" si="0"/>
        <v>0</v>
      </c>
    </row>
    <row r="22" spans="1:11" s="99" customFormat="1" ht="30" customHeight="1">
      <c r="A22" s="88">
        <v>19</v>
      </c>
      <c r="B22" s="185"/>
      <c r="C22" s="194"/>
      <c r="D22" s="218"/>
      <c r="E22" s="21"/>
      <c r="F22" s="129"/>
      <c r="G22" s="133"/>
      <c r="H22" s="26"/>
      <c r="I22" s="160"/>
      <c r="J22" s="136"/>
      <c r="K22" s="221">
        <f t="shared" si="0"/>
        <v>0</v>
      </c>
    </row>
    <row r="23" spans="1:11" s="99" customFormat="1" ht="30" customHeight="1" thickBot="1">
      <c r="A23" s="89">
        <v>20</v>
      </c>
      <c r="B23" s="195"/>
      <c r="C23" s="196"/>
      <c r="D23" s="218"/>
      <c r="E23" s="101"/>
      <c r="F23" s="130"/>
      <c r="G23" s="134"/>
      <c r="H23" s="92"/>
      <c r="I23" s="161"/>
      <c r="J23" s="137"/>
      <c r="K23" s="221">
        <f t="shared" si="0"/>
        <v>0</v>
      </c>
    </row>
    <row r="24" spans="1:11" s="324" customFormat="1" ht="19.5" thickBot="1">
      <c r="A24" s="456" t="s">
        <v>209</v>
      </c>
      <c r="B24" s="457"/>
      <c r="C24" s="457"/>
      <c r="D24" s="210"/>
      <c r="E24" s="22">
        <f>SUM(E4:E23)</f>
        <v>0</v>
      </c>
      <c r="F24" s="23"/>
      <c r="G24" s="23"/>
      <c r="H24" s="23"/>
      <c r="I24" s="86"/>
      <c r="J24" s="24"/>
      <c r="K24" s="25"/>
    </row>
    <row r="25" spans="1:11" s="324" customFormat="1" ht="28.5" customHeight="1" thickBot="1">
      <c r="A25" s="445" t="s">
        <v>244</v>
      </c>
      <c r="B25" s="446"/>
      <c r="C25" s="446"/>
      <c r="D25" s="446"/>
      <c r="E25" s="446"/>
      <c r="F25" s="446"/>
      <c r="G25" s="446"/>
      <c r="H25" s="446"/>
      <c r="I25" s="446"/>
      <c r="J25" s="446"/>
      <c r="K25" s="131">
        <f>SUM(K4:K24)</f>
        <v>0</v>
      </c>
    </row>
    <row r="27" spans="1:11" ht="18.75" customHeight="1">
      <c r="B27" s="325" t="s">
        <v>245</v>
      </c>
      <c r="C27" s="326"/>
      <c r="D27" s="326"/>
    </row>
    <row r="28" spans="1:11" ht="18.75" customHeight="1">
      <c r="B28" s="310" t="s">
        <v>246</v>
      </c>
    </row>
    <row r="29" spans="1:11" ht="18.75" customHeight="1">
      <c r="B29" s="310" t="s">
        <v>247</v>
      </c>
    </row>
    <row r="30" spans="1:11" ht="18.75" customHeight="1">
      <c r="B30" s="310"/>
    </row>
    <row r="31" spans="1:11" ht="18.75">
      <c r="B31" s="310"/>
    </row>
    <row r="32" spans="1:11" ht="18.75">
      <c r="B32" s="310"/>
    </row>
    <row r="33" spans="2:2" ht="18.75">
      <c r="B33" s="310"/>
    </row>
    <row r="34" spans="2:2" ht="18.75">
      <c r="B34" s="310"/>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4">
    <pageSetUpPr fitToPage="1"/>
  </sheetPr>
  <dimension ref="A1:G30"/>
  <sheetViews>
    <sheetView zoomScale="70" zoomScaleNormal="70" workbookViewId="0">
      <selection activeCell="B4" sqref="B4"/>
    </sheetView>
  </sheetViews>
  <sheetFormatPr defaultColWidth="9.140625" defaultRowHeight="15"/>
  <cols>
    <col min="1" max="1" width="6" style="1" customWidth="1"/>
    <col min="2" max="2" width="70" style="1" customWidth="1"/>
    <col min="3" max="3" width="51.85546875" style="1" customWidth="1"/>
    <col min="4" max="4" width="27.5703125" style="1" customWidth="1"/>
    <col min="5" max="5" width="20" style="1" customWidth="1"/>
    <col min="6" max="6" width="21.28515625" style="1" customWidth="1"/>
    <col min="7" max="7" width="21.85546875" style="1" customWidth="1"/>
    <col min="8" max="16384" width="9.140625" style="1"/>
  </cols>
  <sheetData>
    <row r="1" spans="1:7" ht="27" thickBot="1">
      <c r="A1" s="460" t="s">
        <v>248</v>
      </c>
      <c r="B1" s="461"/>
      <c r="C1" s="461"/>
      <c r="D1" s="461"/>
      <c r="E1" s="461"/>
      <c r="F1" s="461"/>
      <c r="G1" s="462"/>
    </row>
    <row r="2" spans="1:7" s="98" customFormat="1" ht="57" customHeight="1">
      <c r="A2" s="450" t="s">
        <v>185</v>
      </c>
      <c r="B2" s="454" t="s">
        <v>235</v>
      </c>
      <c r="C2" s="458" t="s">
        <v>236</v>
      </c>
      <c r="D2" s="458" t="s">
        <v>155</v>
      </c>
      <c r="E2" s="207" t="s">
        <v>237</v>
      </c>
      <c r="F2" s="13" t="s">
        <v>238</v>
      </c>
      <c r="G2" s="14" t="s">
        <v>249</v>
      </c>
    </row>
    <row r="3" spans="1:7" s="98" customFormat="1" ht="15.75" thickBot="1">
      <c r="A3" s="451"/>
      <c r="B3" s="455"/>
      <c r="C3" s="459"/>
      <c r="D3" s="459"/>
      <c r="E3" s="16" t="s">
        <v>198</v>
      </c>
      <c r="F3" s="19" t="s">
        <v>199</v>
      </c>
      <c r="G3" s="15"/>
    </row>
    <row r="4" spans="1:7" s="99" customFormat="1" ht="30" customHeight="1">
      <c r="A4" s="222">
        <v>1</v>
      </c>
      <c r="B4" s="193"/>
      <c r="C4" s="227"/>
      <c r="D4" s="218"/>
      <c r="E4" s="20"/>
      <c r="F4" s="162"/>
      <c r="G4" s="128">
        <f>IF(D4="",0,IF(B4="",0,E4*F4))</f>
        <v>0</v>
      </c>
    </row>
    <row r="5" spans="1:7" s="99" customFormat="1" ht="30" customHeight="1">
      <c r="A5" s="223">
        <v>2</v>
      </c>
      <c r="B5" s="194"/>
      <c r="C5" s="219"/>
      <c r="D5" s="218"/>
      <c r="E5" s="21"/>
      <c r="F5" s="163"/>
      <c r="G5" s="128">
        <f t="shared" ref="G5:G23" si="0">IF(D5="",0,IF(B5="",0,E5*F5))</f>
        <v>0</v>
      </c>
    </row>
    <row r="6" spans="1:7" s="99" customFormat="1" ht="30" customHeight="1">
      <c r="A6" s="223">
        <v>3</v>
      </c>
      <c r="B6" s="194"/>
      <c r="C6" s="219"/>
      <c r="D6" s="218"/>
      <c r="E6" s="21"/>
      <c r="F6" s="163"/>
      <c r="G6" s="128">
        <f t="shared" si="0"/>
        <v>0</v>
      </c>
    </row>
    <row r="7" spans="1:7" s="99" customFormat="1" ht="30" customHeight="1">
      <c r="A7" s="223">
        <v>4</v>
      </c>
      <c r="B7" s="194"/>
      <c r="C7" s="219"/>
      <c r="D7" s="218"/>
      <c r="E7" s="21"/>
      <c r="F7" s="163"/>
      <c r="G7" s="128">
        <f t="shared" si="0"/>
        <v>0</v>
      </c>
    </row>
    <row r="8" spans="1:7" s="99" customFormat="1" ht="30" customHeight="1">
      <c r="A8" s="223">
        <v>5</v>
      </c>
      <c r="B8" s="194"/>
      <c r="C8" s="219"/>
      <c r="D8" s="218"/>
      <c r="E8" s="21"/>
      <c r="F8" s="163"/>
      <c r="G8" s="128">
        <f t="shared" si="0"/>
        <v>0</v>
      </c>
    </row>
    <row r="9" spans="1:7" s="99" customFormat="1" ht="30" customHeight="1">
      <c r="A9" s="223">
        <v>6</v>
      </c>
      <c r="B9" s="194"/>
      <c r="C9" s="219"/>
      <c r="D9" s="218"/>
      <c r="E9" s="21"/>
      <c r="F9" s="163"/>
      <c r="G9" s="128">
        <f t="shared" si="0"/>
        <v>0</v>
      </c>
    </row>
    <row r="10" spans="1:7" s="99" customFormat="1" ht="30" customHeight="1">
      <c r="A10" s="223">
        <v>7</v>
      </c>
      <c r="B10" s="194"/>
      <c r="C10" s="219"/>
      <c r="D10" s="218"/>
      <c r="E10" s="21"/>
      <c r="F10" s="163"/>
      <c r="G10" s="128">
        <f t="shared" si="0"/>
        <v>0</v>
      </c>
    </row>
    <row r="11" spans="1:7" s="99" customFormat="1" ht="30" customHeight="1">
      <c r="A11" s="223">
        <v>8</v>
      </c>
      <c r="B11" s="194"/>
      <c r="C11" s="219"/>
      <c r="D11" s="218"/>
      <c r="E11" s="21"/>
      <c r="F11" s="163"/>
      <c r="G11" s="128">
        <f t="shared" si="0"/>
        <v>0</v>
      </c>
    </row>
    <row r="12" spans="1:7" s="99" customFormat="1" ht="30" customHeight="1">
      <c r="A12" s="223">
        <v>9</v>
      </c>
      <c r="B12" s="194"/>
      <c r="C12" s="219"/>
      <c r="D12" s="218"/>
      <c r="E12" s="21"/>
      <c r="F12" s="163"/>
      <c r="G12" s="128">
        <f t="shared" si="0"/>
        <v>0</v>
      </c>
    </row>
    <row r="13" spans="1:7" s="99" customFormat="1" ht="30" customHeight="1">
      <c r="A13" s="223">
        <v>10</v>
      </c>
      <c r="B13" s="194"/>
      <c r="C13" s="219"/>
      <c r="D13" s="218"/>
      <c r="E13" s="21"/>
      <c r="F13" s="163"/>
      <c r="G13" s="128">
        <f t="shared" si="0"/>
        <v>0</v>
      </c>
    </row>
    <row r="14" spans="1:7" s="99" customFormat="1" ht="30" customHeight="1">
      <c r="A14" s="223">
        <v>11</v>
      </c>
      <c r="B14" s="194"/>
      <c r="C14" s="219"/>
      <c r="D14" s="218"/>
      <c r="E14" s="21"/>
      <c r="F14" s="163"/>
      <c r="G14" s="128">
        <f t="shared" si="0"/>
        <v>0</v>
      </c>
    </row>
    <row r="15" spans="1:7" s="99" customFormat="1" ht="30" customHeight="1">
      <c r="A15" s="223">
        <v>12</v>
      </c>
      <c r="B15" s="194"/>
      <c r="C15" s="219"/>
      <c r="D15" s="218"/>
      <c r="E15" s="21"/>
      <c r="F15" s="163"/>
      <c r="G15" s="128">
        <f t="shared" si="0"/>
        <v>0</v>
      </c>
    </row>
    <row r="16" spans="1:7" s="99" customFormat="1" ht="30" customHeight="1">
      <c r="A16" s="223">
        <v>13</v>
      </c>
      <c r="B16" s="194"/>
      <c r="C16" s="219"/>
      <c r="D16" s="218"/>
      <c r="E16" s="21"/>
      <c r="F16" s="163"/>
      <c r="G16" s="128">
        <f t="shared" si="0"/>
        <v>0</v>
      </c>
    </row>
    <row r="17" spans="1:7" s="99" customFormat="1" ht="30" customHeight="1">
      <c r="A17" s="223">
        <v>14</v>
      </c>
      <c r="B17" s="194"/>
      <c r="C17" s="219"/>
      <c r="D17" s="218"/>
      <c r="E17" s="21"/>
      <c r="F17" s="163"/>
      <c r="G17" s="128">
        <f t="shared" si="0"/>
        <v>0</v>
      </c>
    </row>
    <row r="18" spans="1:7" s="99" customFormat="1" ht="30" customHeight="1">
      <c r="A18" s="223">
        <v>15</v>
      </c>
      <c r="B18" s="194"/>
      <c r="C18" s="219"/>
      <c r="D18" s="218"/>
      <c r="E18" s="21"/>
      <c r="F18" s="163"/>
      <c r="G18" s="128">
        <f t="shared" si="0"/>
        <v>0</v>
      </c>
    </row>
    <row r="19" spans="1:7" s="99" customFormat="1" ht="30" customHeight="1">
      <c r="A19" s="223">
        <v>16</v>
      </c>
      <c r="B19" s="194"/>
      <c r="C19" s="219"/>
      <c r="D19" s="218"/>
      <c r="E19" s="21"/>
      <c r="F19" s="163"/>
      <c r="G19" s="128">
        <f t="shared" si="0"/>
        <v>0</v>
      </c>
    </row>
    <row r="20" spans="1:7" s="99" customFormat="1" ht="30" customHeight="1">
      <c r="A20" s="223">
        <v>17</v>
      </c>
      <c r="B20" s="194"/>
      <c r="C20" s="219"/>
      <c r="D20" s="218"/>
      <c r="E20" s="21"/>
      <c r="F20" s="163"/>
      <c r="G20" s="128">
        <f t="shared" si="0"/>
        <v>0</v>
      </c>
    </row>
    <row r="21" spans="1:7" s="99" customFormat="1" ht="30" customHeight="1">
      <c r="A21" s="223">
        <v>18</v>
      </c>
      <c r="B21" s="194"/>
      <c r="C21" s="219"/>
      <c r="D21" s="218"/>
      <c r="E21" s="21"/>
      <c r="F21" s="163"/>
      <c r="G21" s="128">
        <f t="shared" si="0"/>
        <v>0</v>
      </c>
    </row>
    <row r="22" spans="1:7" s="99" customFormat="1" ht="30" customHeight="1">
      <c r="A22" s="223">
        <v>19</v>
      </c>
      <c r="B22" s="194"/>
      <c r="C22" s="219"/>
      <c r="D22" s="218"/>
      <c r="E22" s="21"/>
      <c r="F22" s="163"/>
      <c r="G22" s="128">
        <f t="shared" si="0"/>
        <v>0</v>
      </c>
    </row>
    <row r="23" spans="1:7" s="99" customFormat="1" ht="30" customHeight="1" thickBot="1">
      <c r="A23" s="224">
        <v>20</v>
      </c>
      <c r="B23" s="225"/>
      <c r="C23" s="220"/>
      <c r="D23" s="226"/>
      <c r="E23" s="101"/>
      <c r="F23" s="164"/>
      <c r="G23" s="128">
        <f t="shared" si="0"/>
        <v>0</v>
      </c>
    </row>
    <row r="24" spans="1:7" s="324" customFormat="1" ht="19.5" thickBot="1">
      <c r="A24" s="456" t="s">
        <v>209</v>
      </c>
      <c r="B24" s="457"/>
      <c r="C24" s="457"/>
      <c r="D24" s="210"/>
      <c r="E24" s="22">
        <f>SUM(E4:E23)</f>
        <v>0</v>
      </c>
      <c r="F24" s="24"/>
      <c r="G24" s="25"/>
    </row>
    <row r="25" spans="1:7" s="324" customFormat="1" ht="28.5" customHeight="1" thickBot="1">
      <c r="A25" s="445" t="s">
        <v>244</v>
      </c>
      <c r="B25" s="446"/>
      <c r="C25" s="446"/>
      <c r="D25" s="446"/>
      <c r="E25" s="446"/>
      <c r="F25" s="446"/>
      <c r="G25" s="131">
        <f>SUM(G4:G24)</f>
        <v>0</v>
      </c>
    </row>
    <row r="27" spans="1:7" ht="18.75">
      <c r="B27" s="310" t="s">
        <v>250</v>
      </c>
    </row>
    <row r="28" spans="1:7" ht="18.75">
      <c r="B28" s="310" t="s">
        <v>251</v>
      </c>
    </row>
    <row r="29" spans="1:7" ht="18.75">
      <c r="B29" s="310"/>
    </row>
    <row r="30" spans="1:7" ht="18.75">
      <c r="B30" s="310"/>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5">
    <pageSetUpPr fitToPage="1"/>
  </sheetPr>
  <dimension ref="A1:G22"/>
  <sheetViews>
    <sheetView zoomScale="85" zoomScaleNormal="85" zoomScaleSheetLayoutView="85" workbookViewId="0">
      <selection activeCell="B3" sqref="B3"/>
    </sheetView>
  </sheetViews>
  <sheetFormatPr defaultColWidth="9.140625" defaultRowHeight="15"/>
  <cols>
    <col min="1" max="1" width="5.85546875" style="1" customWidth="1"/>
    <col min="2" max="2" width="63.7109375" style="1" customWidth="1"/>
    <col min="3" max="4" width="35.140625" style="1" customWidth="1"/>
    <col min="5" max="5" width="25.140625" style="1" customWidth="1"/>
    <col min="6" max="6" width="15.140625" style="1" customWidth="1"/>
    <col min="7" max="7" width="21" style="1" customWidth="1"/>
    <col min="8" max="16384" width="9.140625" style="1"/>
  </cols>
  <sheetData>
    <row r="1" spans="1:7" ht="27" thickBot="1">
      <c r="A1" s="463" t="s">
        <v>252</v>
      </c>
      <c r="B1" s="464"/>
      <c r="C1" s="464"/>
      <c r="D1" s="464"/>
      <c r="E1" s="465"/>
      <c r="F1" s="465"/>
      <c r="G1" s="466"/>
    </row>
    <row r="2" spans="1:7" s="319" customFormat="1" ht="48" thickBot="1">
      <c r="A2" s="28" t="s">
        <v>253</v>
      </c>
      <c r="B2" s="29" t="s">
        <v>254</v>
      </c>
      <c r="C2" s="30" t="s">
        <v>236</v>
      </c>
      <c r="D2" s="29" t="s">
        <v>155</v>
      </c>
      <c r="E2" s="231" t="s">
        <v>255</v>
      </c>
      <c r="F2" s="30" t="s">
        <v>256</v>
      </c>
      <c r="G2" s="31" t="s">
        <v>175</v>
      </c>
    </row>
    <row r="3" spans="1:7" s="99" customFormat="1" ht="31.5" customHeight="1">
      <c r="A3" s="323">
        <v>1</v>
      </c>
      <c r="B3" s="189"/>
      <c r="C3" s="228"/>
      <c r="D3" s="235"/>
      <c r="E3" s="232"/>
      <c r="F3" s="91"/>
      <c r="G3" s="237">
        <f>IF(D3="",0,IF(B3="",0,E3*F3))</f>
        <v>0</v>
      </c>
    </row>
    <row r="4" spans="1:7" s="99" customFormat="1" ht="31.5" customHeight="1">
      <c r="A4" s="223">
        <v>2</v>
      </c>
      <c r="B4" s="190"/>
      <c r="C4" s="229"/>
      <c r="D4" s="235"/>
      <c r="E4" s="233"/>
      <c r="F4" s="27"/>
      <c r="G4" s="237">
        <f t="shared" ref="G4:G17" si="0">IF(D4="",0,IF(B4="",0,E4*F4))</f>
        <v>0</v>
      </c>
    </row>
    <row r="5" spans="1:7" s="99" customFormat="1" ht="31.5" customHeight="1">
      <c r="A5" s="223">
        <v>3</v>
      </c>
      <c r="B5" s="190"/>
      <c r="C5" s="229"/>
      <c r="D5" s="235"/>
      <c r="E5" s="233"/>
      <c r="F5" s="27"/>
      <c r="G5" s="237">
        <f t="shared" si="0"/>
        <v>0</v>
      </c>
    </row>
    <row r="6" spans="1:7" s="99" customFormat="1" ht="31.5" customHeight="1">
      <c r="A6" s="223">
        <v>4</v>
      </c>
      <c r="B6" s="190"/>
      <c r="C6" s="229"/>
      <c r="D6" s="235"/>
      <c r="E6" s="233"/>
      <c r="F6" s="27"/>
      <c r="G6" s="237">
        <f t="shared" si="0"/>
        <v>0</v>
      </c>
    </row>
    <row r="7" spans="1:7" s="99" customFormat="1" ht="31.5" customHeight="1">
      <c r="A7" s="223">
        <v>5</v>
      </c>
      <c r="B7" s="190"/>
      <c r="C7" s="229"/>
      <c r="D7" s="235"/>
      <c r="E7" s="233"/>
      <c r="F7" s="27"/>
      <c r="G7" s="237">
        <f t="shared" si="0"/>
        <v>0</v>
      </c>
    </row>
    <row r="8" spans="1:7" s="99" customFormat="1" ht="31.5" customHeight="1">
      <c r="A8" s="223">
        <v>6</v>
      </c>
      <c r="B8" s="190"/>
      <c r="C8" s="229"/>
      <c r="D8" s="235"/>
      <c r="E8" s="233"/>
      <c r="F8" s="27"/>
      <c r="G8" s="237">
        <f t="shared" si="0"/>
        <v>0</v>
      </c>
    </row>
    <row r="9" spans="1:7" s="99" customFormat="1" ht="31.5" customHeight="1">
      <c r="A9" s="223">
        <v>7</v>
      </c>
      <c r="B9" s="190"/>
      <c r="C9" s="229"/>
      <c r="D9" s="235"/>
      <c r="E9" s="233"/>
      <c r="F9" s="27"/>
      <c r="G9" s="237">
        <f t="shared" si="0"/>
        <v>0</v>
      </c>
    </row>
    <row r="10" spans="1:7" s="99" customFormat="1" ht="31.5" customHeight="1">
      <c r="A10" s="223">
        <v>8</v>
      </c>
      <c r="B10" s="190"/>
      <c r="C10" s="229"/>
      <c r="D10" s="235"/>
      <c r="E10" s="233"/>
      <c r="F10" s="27"/>
      <c r="G10" s="237">
        <f t="shared" si="0"/>
        <v>0</v>
      </c>
    </row>
    <row r="11" spans="1:7" s="99" customFormat="1" ht="31.5" customHeight="1">
      <c r="A11" s="223">
        <v>9</v>
      </c>
      <c r="B11" s="190"/>
      <c r="C11" s="229"/>
      <c r="D11" s="235"/>
      <c r="E11" s="233"/>
      <c r="F11" s="27"/>
      <c r="G11" s="237">
        <f t="shared" si="0"/>
        <v>0</v>
      </c>
    </row>
    <row r="12" spans="1:7" s="99" customFormat="1" ht="31.5" customHeight="1">
      <c r="A12" s="223">
        <v>10</v>
      </c>
      <c r="B12" s="190"/>
      <c r="C12" s="229"/>
      <c r="D12" s="235"/>
      <c r="E12" s="233"/>
      <c r="F12" s="27"/>
      <c r="G12" s="237">
        <f t="shared" si="0"/>
        <v>0</v>
      </c>
    </row>
    <row r="13" spans="1:7" s="99" customFormat="1" ht="31.5" customHeight="1">
      <c r="A13" s="223">
        <v>11</v>
      </c>
      <c r="B13" s="190"/>
      <c r="C13" s="229"/>
      <c r="D13" s="235"/>
      <c r="E13" s="233"/>
      <c r="F13" s="27"/>
      <c r="G13" s="237">
        <f t="shared" si="0"/>
        <v>0</v>
      </c>
    </row>
    <row r="14" spans="1:7" s="99" customFormat="1" ht="31.5" customHeight="1">
      <c r="A14" s="223">
        <v>12</v>
      </c>
      <c r="B14" s="190"/>
      <c r="C14" s="229"/>
      <c r="D14" s="235"/>
      <c r="E14" s="233"/>
      <c r="F14" s="27"/>
      <c r="G14" s="237">
        <f t="shared" si="0"/>
        <v>0</v>
      </c>
    </row>
    <row r="15" spans="1:7" s="99" customFormat="1" ht="31.5" customHeight="1">
      <c r="A15" s="223">
        <v>13</v>
      </c>
      <c r="B15" s="190"/>
      <c r="C15" s="229"/>
      <c r="D15" s="235"/>
      <c r="E15" s="233"/>
      <c r="F15" s="27"/>
      <c r="G15" s="237">
        <f t="shared" si="0"/>
        <v>0</v>
      </c>
    </row>
    <row r="16" spans="1:7" s="99" customFormat="1" ht="31.5" customHeight="1">
      <c r="A16" s="223">
        <v>14</v>
      </c>
      <c r="B16" s="190"/>
      <c r="C16" s="229"/>
      <c r="D16" s="235"/>
      <c r="E16" s="233"/>
      <c r="F16" s="27"/>
      <c r="G16" s="237">
        <f t="shared" si="0"/>
        <v>0</v>
      </c>
    </row>
    <row r="17" spans="1:7" s="99" customFormat="1" ht="31.5" customHeight="1" thickBot="1">
      <c r="A17" s="224">
        <v>15</v>
      </c>
      <c r="B17" s="191"/>
      <c r="C17" s="230"/>
      <c r="D17" s="236"/>
      <c r="E17" s="234"/>
      <c r="F17" s="93"/>
      <c r="G17" s="278">
        <f t="shared" si="0"/>
        <v>0</v>
      </c>
    </row>
    <row r="18" spans="1:7" ht="27" thickBot="1">
      <c r="A18" s="467" t="s">
        <v>257</v>
      </c>
      <c r="B18" s="468"/>
      <c r="C18" s="468"/>
      <c r="D18" s="468"/>
      <c r="E18" s="468"/>
      <c r="F18" s="468"/>
      <c r="G18" s="279">
        <f>SUM(G3:G17)</f>
        <v>0</v>
      </c>
    </row>
    <row r="19" spans="1:7" ht="13.5" customHeight="1">
      <c r="A19" s="320"/>
      <c r="B19" s="320"/>
      <c r="C19" s="320"/>
      <c r="D19" s="320"/>
      <c r="E19" s="320"/>
      <c r="F19" s="320"/>
      <c r="G19" s="321"/>
    </row>
    <row r="20" spans="1:7">
      <c r="A20" s="322" t="s">
        <v>258</v>
      </c>
    </row>
    <row r="21" spans="1:7">
      <c r="A21" s="322" t="s">
        <v>259</v>
      </c>
      <c r="B21" s="322"/>
      <c r="C21" s="322"/>
      <c r="D21" s="322"/>
    </row>
    <row r="22" spans="1:7">
      <c r="A22" s="322"/>
      <c r="B22" s="322"/>
      <c r="C22" s="322"/>
      <c r="D22" s="322"/>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7">
    <pageSetUpPr fitToPage="1"/>
  </sheetPr>
  <dimension ref="A1:E26"/>
  <sheetViews>
    <sheetView zoomScaleNormal="100" zoomScaleSheetLayoutView="85" workbookViewId="0">
      <selection activeCell="B3" sqref="B3"/>
    </sheetView>
  </sheetViews>
  <sheetFormatPr defaultColWidth="9.140625" defaultRowHeight="15"/>
  <cols>
    <col min="1" max="1" width="7.5703125" style="1" customWidth="1"/>
    <col min="2" max="2" width="79.85546875" style="1" customWidth="1"/>
    <col min="3" max="3" width="69" style="1" customWidth="1"/>
    <col min="4" max="4" width="30" style="1" customWidth="1"/>
    <col min="5" max="5" width="21.140625" style="1" customWidth="1"/>
    <col min="6" max="16384" width="9.140625" style="1"/>
  </cols>
  <sheetData>
    <row r="1" spans="1:5" ht="27" thickBot="1">
      <c r="A1" s="463" t="s">
        <v>260</v>
      </c>
      <c r="B1" s="464"/>
      <c r="C1" s="464"/>
      <c r="D1" s="464"/>
      <c r="E1" s="469"/>
    </row>
    <row r="2" spans="1:5" s="310" customFormat="1" ht="48" thickBot="1">
      <c r="A2" s="202" t="s">
        <v>185</v>
      </c>
      <c r="B2" s="40" t="s">
        <v>254</v>
      </c>
      <c r="C2" s="7" t="s">
        <v>236</v>
      </c>
      <c r="D2" s="30" t="s">
        <v>155</v>
      </c>
      <c r="E2" s="104" t="s">
        <v>261</v>
      </c>
    </row>
    <row r="3" spans="1:5" s="99" customFormat="1" ht="31.5" customHeight="1">
      <c r="A3" s="311">
        <v>1</v>
      </c>
      <c r="B3" s="192"/>
      <c r="C3" s="183"/>
      <c r="D3" s="239"/>
      <c r="E3" s="252"/>
    </row>
    <row r="4" spans="1:5" s="99" customFormat="1" ht="31.5" customHeight="1">
      <c r="A4" s="312">
        <v>2</v>
      </c>
      <c r="B4" s="192"/>
      <c r="C4" s="185"/>
      <c r="D4" s="240"/>
      <c r="E4" s="253"/>
    </row>
    <row r="5" spans="1:5" s="99" customFormat="1" ht="31.5" customHeight="1">
      <c r="A5" s="313">
        <v>3</v>
      </c>
      <c r="B5" s="192"/>
      <c r="C5" s="185"/>
      <c r="D5" s="240"/>
      <c r="E5" s="253"/>
    </row>
    <row r="6" spans="1:5" s="99" customFormat="1" ht="31.5" customHeight="1">
      <c r="A6" s="312">
        <v>4</v>
      </c>
      <c r="B6" s="185"/>
      <c r="C6" s="185"/>
      <c r="D6" s="240"/>
      <c r="E6" s="253"/>
    </row>
    <row r="7" spans="1:5" s="99" customFormat="1" ht="31.5" customHeight="1">
      <c r="A7" s="313">
        <v>5</v>
      </c>
      <c r="B7" s="185"/>
      <c r="C7" s="185"/>
      <c r="D7" s="240"/>
      <c r="E7" s="253"/>
    </row>
    <row r="8" spans="1:5" s="99" customFormat="1" ht="31.5" customHeight="1">
      <c r="A8" s="312">
        <v>6</v>
      </c>
      <c r="B8" s="185"/>
      <c r="C8" s="185"/>
      <c r="D8" s="240"/>
      <c r="E8" s="253"/>
    </row>
    <row r="9" spans="1:5" s="99" customFormat="1" ht="31.5" customHeight="1">
      <c r="A9" s="313">
        <v>7</v>
      </c>
      <c r="B9" s="185"/>
      <c r="C9" s="185"/>
      <c r="D9" s="240"/>
      <c r="E9" s="253"/>
    </row>
    <row r="10" spans="1:5" s="99" customFormat="1" ht="31.5" customHeight="1">
      <c r="A10" s="312">
        <v>8</v>
      </c>
      <c r="B10" s="185"/>
      <c r="C10" s="185"/>
      <c r="D10" s="240"/>
      <c r="E10" s="253"/>
    </row>
    <row r="11" spans="1:5" s="99" customFormat="1" ht="31.5" customHeight="1">
      <c r="A11" s="313">
        <v>9</v>
      </c>
      <c r="B11" s="185"/>
      <c r="C11" s="185"/>
      <c r="D11" s="240"/>
      <c r="E11" s="253"/>
    </row>
    <row r="12" spans="1:5" s="99" customFormat="1" ht="31.5" customHeight="1">
      <c r="A12" s="312">
        <v>10</v>
      </c>
      <c r="B12" s="185"/>
      <c r="C12" s="185"/>
      <c r="D12" s="240"/>
      <c r="E12" s="253"/>
    </row>
    <row r="13" spans="1:5" s="99" customFormat="1" ht="31.5" customHeight="1">
      <c r="A13" s="313">
        <v>11</v>
      </c>
      <c r="B13" s="185"/>
      <c r="C13" s="185"/>
      <c r="D13" s="240"/>
      <c r="E13" s="253"/>
    </row>
    <row r="14" spans="1:5" s="99" customFormat="1" ht="31.5" customHeight="1">
      <c r="A14" s="312">
        <v>12</v>
      </c>
      <c r="B14" s="185"/>
      <c r="C14" s="185"/>
      <c r="D14" s="240"/>
      <c r="E14" s="253"/>
    </row>
    <row r="15" spans="1:5" s="99" customFormat="1" ht="31.5" customHeight="1">
      <c r="A15" s="313">
        <v>13</v>
      </c>
      <c r="B15" s="185"/>
      <c r="C15" s="185"/>
      <c r="D15" s="240"/>
      <c r="E15" s="253"/>
    </row>
    <row r="16" spans="1:5" s="99" customFormat="1" ht="31.5" customHeight="1">
      <c r="A16" s="312">
        <v>14</v>
      </c>
      <c r="B16" s="185"/>
      <c r="C16" s="185"/>
      <c r="D16" s="240"/>
      <c r="E16" s="253"/>
    </row>
    <row r="17" spans="1:5" s="99" customFormat="1" ht="31.5" customHeight="1">
      <c r="A17" s="313">
        <v>15</v>
      </c>
      <c r="B17" s="185"/>
      <c r="C17" s="185"/>
      <c r="D17" s="240"/>
      <c r="E17" s="253"/>
    </row>
    <row r="18" spans="1:5" s="99" customFormat="1" ht="31.5" customHeight="1">
      <c r="A18" s="312">
        <v>16</v>
      </c>
      <c r="B18" s="185"/>
      <c r="C18" s="185"/>
      <c r="D18" s="240"/>
      <c r="E18" s="253"/>
    </row>
    <row r="19" spans="1:5" s="99" customFormat="1" ht="31.5" customHeight="1">
      <c r="A19" s="313">
        <v>17</v>
      </c>
      <c r="B19" s="185"/>
      <c r="C19" s="185"/>
      <c r="D19" s="240"/>
      <c r="E19" s="253"/>
    </row>
    <row r="20" spans="1:5" s="99" customFormat="1" ht="31.5" customHeight="1">
      <c r="A20" s="312">
        <v>18</v>
      </c>
      <c r="B20" s="185"/>
      <c r="C20" s="185"/>
      <c r="D20" s="240"/>
      <c r="E20" s="253"/>
    </row>
    <row r="21" spans="1:5" s="99" customFormat="1" ht="31.5" customHeight="1">
      <c r="A21" s="313">
        <v>19</v>
      </c>
      <c r="B21" s="185"/>
      <c r="C21" s="185"/>
      <c r="D21" s="240"/>
      <c r="E21" s="253"/>
    </row>
    <row r="22" spans="1:5" s="99" customFormat="1" ht="31.5" customHeight="1" thickBot="1">
      <c r="A22" s="314">
        <v>20</v>
      </c>
      <c r="B22" s="187"/>
      <c r="C22" s="187"/>
      <c r="D22" s="241"/>
      <c r="E22" s="254"/>
    </row>
    <row r="23" spans="1:5" s="99" customFormat="1" ht="43.5" customHeight="1" thickBot="1">
      <c r="A23" s="94"/>
      <c r="B23" s="94"/>
      <c r="C23" s="36" t="s">
        <v>262</v>
      </c>
      <c r="D23" s="238"/>
      <c r="E23" s="242">
        <f>SUM(E3:E22)</f>
        <v>0</v>
      </c>
    </row>
    <row r="25" spans="1:5">
      <c r="A25" s="1" t="s">
        <v>263</v>
      </c>
    </row>
    <row r="26" spans="1:5">
      <c r="A26" s="1" t="s">
        <v>264</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DATA!$A$45:$A$51</xm:f>
          </x14:formula1>
          <xm:sqref>D3:D22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4b553f8-274e-478b-ae0d-7ddf471411cf">
      <Terms xmlns="http://schemas.microsoft.com/office/infopath/2007/PartnerControls"/>
    </lcf76f155ced4ddcb4097134ff3c332f>
    <TaxCatchAll xmlns="44df9301-b2fd-4647-802d-180da8d9d6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B8618D0465614DBC1EAEE20B15C8A2" ma:contentTypeVersion="13" ma:contentTypeDescription="Create a new document." ma:contentTypeScope="" ma:versionID="8090f4f909c7889f72c100a9fbb0d8c9">
  <xsd:schema xmlns:xsd="http://www.w3.org/2001/XMLSchema" xmlns:xs="http://www.w3.org/2001/XMLSchema" xmlns:p="http://schemas.microsoft.com/office/2006/metadata/properties" xmlns:ns2="54b553f8-274e-478b-ae0d-7ddf471411cf" xmlns:ns3="44df9301-b2fd-4647-802d-180da8d9d6cb" targetNamespace="http://schemas.microsoft.com/office/2006/metadata/properties" ma:root="true" ma:fieldsID="1d91fa830eba30bda0ca1bfa7c69675a" ns2:_="" ns3:_="">
    <xsd:import namespace="54b553f8-274e-478b-ae0d-7ddf471411cf"/>
    <xsd:import namespace="44df9301-b2fd-4647-802d-180da8d9d6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b553f8-274e-478b-ae0d-7ddf47141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356fdab-1bbc-418f-a03f-c248e59d48a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f9301-b2fd-4647-802d-180da8d9d6c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9bf074d-7432-40ff-a4b4-5403384aa9f4}" ma:internalName="TaxCatchAll" ma:showField="CatchAllData" ma:web="44df9301-b2fd-4647-802d-180da8d9d6c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15F23-F8B5-4DB6-ACD0-C1C42E9ED7DC}"/>
</file>

<file path=customXml/itemProps2.xml><?xml version="1.0" encoding="utf-8"?>
<ds:datastoreItem xmlns:ds="http://schemas.openxmlformats.org/officeDocument/2006/customXml" ds:itemID="{C1E77AA5-51BD-4F0A-8EC6-B20B4E5F2259}"/>
</file>

<file path=customXml/itemProps3.xml><?xml version="1.0" encoding="utf-8"?>
<ds:datastoreItem xmlns:ds="http://schemas.openxmlformats.org/officeDocument/2006/customXml" ds:itemID="{368D32E7-4873-43F8-8B06-6C09C96860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Anastassiadis</dc:creator>
  <cp:keywords/>
  <dc:description/>
  <cp:lastModifiedBy/>
  <cp:revision>1</cp:revision>
  <dcterms:created xsi:type="dcterms:W3CDTF">2014-01-17T11:51:55Z</dcterms:created>
  <dcterms:modified xsi:type="dcterms:W3CDTF">2023-05-18T09:18:48Z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0x0101004BB8618D0465614DBC1EAEE20B15C8A2</vt:lpwstr>
  </property>
  <property fmtid="{D5CDD505-2E9C-101B-9397-08002B2CF9AE}" pid="3" name="MediaServiceImageTags">
    <vt:lpwstr/>
  </property>
</Properties>
</file>